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ingbe\OneDrive\Desktop\IMEBU - Betsy 2026\MAPA DE RIESGOS INSTITUCIONAL\"/>
    </mc:Choice>
  </mc:AlternateContent>
  <xr:revisionPtr revIDLastSave="0" documentId="13_ncr:1_{BB3CC4A7-4D84-4CA8-9107-6E4C5D78CF3B}" xr6:coauthVersionLast="47" xr6:coauthVersionMax="47" xr10:uidLastSave="{00000000-0000-0000-0000-000000000000}"/>
  <bookViews>
    <workbookView xWindow="-120" yWindow="-120" windowWidth="20730" windowHeight="11040" xr2:uid="{00000000-000D-0000-FFFF-FFFF00000000}"/>
  </bookViews>
  <sheets>
    <sheet name="Matriz Riesgos IMEBU" sheetId="1" r:id="rId1"/>
    <sheet name="Instructivo" sheetId="2" r:id="rId2"/>
    <sheet name="Probabilidad de Impacto" sheetId="4" r:id="rId3"/>
    <sheet name="Tablero de Control General" sheetId="3" r:id="rId4"/>
  </sheets>
  <definedNames>
    <definedName name="_xlnm.Print_Area" localSheetId="0">TablaRiesgos[[#All],[Código Riesgo]:[Área Impacto]]</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27" i="1" l="1"/>
  <c r="Q27" i="1" s="1"/>
  <c r="R27" i="1" s="1"/>
  <c r="S27" i="1" s="1"/>
  <c r="K23" i="1" l="1"/>
  <c r="Q23" i="1" s="1"/>
  <c r="R23" i="1" s="1"/>
  <c r="S23" i="1" s="1"/>
  <c r="K22" i="1"/>
  <c r="Q22" i="1" s="1"/>
  <c r="R22" i="1" s="1"/>
  <c r="S22" i="1" s="1"/>
  <c r="K21" i="1"/>
  <c r="Q21" i="1" s="1"/>
  <c r="R21" i="1" s="1"/>
  <c r="S21" i="1" s="1"/>
  <c r="K53" i="1" l="1"/>
  <c r="Q53" i="1" s="1"/>
  <c r="R53" i="1" s="1"/>
  <c r="S53" i="1" s="1"/>
  <c r="K52" i="1"/>
  <c r="Q52" i="1" s="1"/>
  <c r="R52" i="1" s="1"/>
  <c r="S52" i="1" s="1"/>
  <c r="K51" i="1"/>
  <c r="Q51" i="1" s="1"/>
  <c r="R51" i="1" s="1"/>
  <c r="S51" i="1" s="1"/>
  <c r="K50" i="1"/>
  <c r="Q50" i="1" s="1"/>
  <c r="R50" i="1" s="1"/>
  <c r="S50" i="1" s="1"/>
  <c r="K49" i="1"/>
  <c r="Q49" i="1" s="1"/>
  <c r="R49" i="1" s="1"/>
  <c r="S49" i="1" s="1"/>
  <c r="K48" i="1"/>
  <c r="Q48" i="1" s="1"/>
  <c r="R48" i="1" s="1"/>
  <c r="S48" i="1" s="1"/>
  <c r="K47" i="1"/>
  <c r="Q47" i="1" s="1"/>
  <c r="R47" i="1" s="1"/>
  <c r="S47" i="1" s="1"/>
  <c r="K46" i="1"/>
  <c r="Q46" i="1" s="1"/>
  <c r="R46" i="1" s="1"/>
  <c r="S46" i="1" s="1"/>
  <c r="K45" i="1"/>
  <c r="Q45" i="1" s="1"/>
  <c r="R45" i="1" s="1"/>
  <c r="S45" i="1" s="1"/>
  <c r="K44" i="1"/>
  <c r="Q44" i="1" s="1"/>
  <c r="R44" i="1" s="1"/>
  <c r="S44" i="1" s="1"/>
  <c r="K43" i="1"/>
  <c r="Q43" i="1" s="1"/>
  <c r="R43" i="1" s="1"/>
  <c r="S43" i="1" s="1"/>
  <c r="K42" i="1"/>
  <c r="Q42" i="1" s="1"/>
  <c r="R42" i="1" s="1"/>
  <c r="S42" i="1" s="1"/>
  <c r="K41" i="1"/>
  <c r="Q41" i="1" s="1"/>
  <c r="R41" i="1" s="1"/>
  <c r="S41" i="1" s="1"/>
  <c r="K37" i="1"/>
  <c r="Q37" i="1" s="1"/>
  <c r="R37" i="1" s="1"/>
  <c r="S37" i="1" s="1"/>
  <c r="K38" i="1"/>
  <c r="Q38" i="1" s="1"/>
  <c r="R38" i="1" s="1"/>
  <c r="S38" i="1" s="1"/>
  <c r="K39" i="1"/>
  <c r="Q39" i="1" s="1"/>
  <c r="R39" i="1" s="1"/>
  <c r="S39" i="1" s="1"/>
  <c r="K40" i="1"/>
  <c r="Q40" i="1" s="1"/>
  <c r="R40" i="1" s="1"/>
  <c r="S40" i="1" s="1"/>
  <c r="K56" i="1" l="1"/>
  <c r="Q56" i="1" s="1"/>
  <c r="R56" i="1" s="1"/>
  <c r="S56" i="1" s="1"/>
  <c r="K55" i="1"/>
  <c r="Q55" i="1" s="1"/>
  <c r="R55" i="1" s="1"/>
  <c r="S55" i="1" s="1"/>
  <c r="K54" i="1"/>
  <c r="Q54" i="1" s="1"/>
  <c r="R54" i="1" s="1"/>
  <c r="S54" i="1" s="1"/>
  <c r="K60" i="1"/>
  <c r="Q60" i="1" s="1"/>
  <c r="R60" i="1" s="1"/>
  <c r="S60" i="1" s="1"/>
  <c r="K59" i="1"/>
  <c r="Q59" i="1" s="1"/>
  <c r="R59" i="1" s="1"/>
  <c r="S59" i="1" s="1"/>
  <c r="K58" i="1"/>
  <c r="Q58" i="1" s="1"/>
  <c r="R58" i="1" s="1"/>
  <c r="S58" i="1" s="1"/>
  <c r="K57" i="1"/>
  <c r="Q57" i="1" s="1"/>
  <c r="R57" i="1" s="1"/>
  <c r="S57" i="1" s="1"/>
  <c r="K36" i="1" l="1"/>
  <c r="Q36" i="1" s="1"/>
  <c r="R36" i="1" s="1"/>
  <c r="S36" i="1" s="1"/>
  <c r="K35" i="1"/>
  <c r="Q35" i="1" s="1"/>
  <c r="R35" i="1" s="1"/>
  <c r="S35" i="1" s="1"/>
  <c r="K34" i="1"/>
  <c r="Q34" i="1" s="1"/>
  <c r="R34" i="1" s="1"/>
  <c r="S34" i="1" s="1"/>
  <c r="K33" i="1"/>
  <c r="Q33" i="1" s="1"/>
  <c r="R33" i="1" s="1"/>
  <c r="S33" i="1" s="1"/>
  <c r="K32" i="1"/>
  <c r="Q32" i="1" s="1"/>
  <c r="R32" i="1" s="1"/>
  <c r="S32" i="1" s="1"/>
  <c r="K31" i="1"/>
  <c r="Q31" i="1" s="1"/>
  <c r="R31" i="1" s="1"/>
  <c r="S31" i="1" s="1"/>
  <c r="K30" i="1"/>
  <c r="Q30" i="1" s="1"/>
  <c r="R30" i="1" s="1"/>
  <c r="S30" i="1" s="1"/>
  <c r="K29" i="1"/>
  <c r="Q29" i="1" s="1"/>
  <c r="R29" i="1" s="1"/>
  <c r="S29" i="1" s="1"/>
  <c r="K28" i="1"/>
  <c r="Q28" i="1" s="1"/>
  <c r="R28" i="1" s="1"/>
  <c r="S28" i="1" s="1"/>
  <c r="K26" i="1"/>
  <c r="Q26" i="1" s="1"/>
  <c r="R26" i="1" s="1"/>
  <c r="S26" i="1" s="1"/>
  <c r="K25" i="1"/>
  <c r="Q25" i="1" s="1"/>
  <c r="R25" i="1" s="1"/>
  <c r="S25" i="1" s="1"/>
  <c r="K24" i="1"/>
  <c r="Q24" i="1" s="1"/>
  <c r="R24" i="1" s="1"/>
  <c r="S24" i="1" s="1"/>
  <c r="S20" i="1" l="1"/>
  <c r="K20" i="1"/>
  <c r="Q20" i="1" s="1"/>
  <c r="K19" i="1"/>
  <c r="Q19" i="1" s="1"/>
  <c r="R19" i="1" s="1"/>
  <c r="S19" i="1" s="1"/>
  <c r="K18" i="1"/>
  <c r="Q18" i="1" s="1"/>
  <c r="R18" i="1" s="1"/>
  <c r="S18" i="1" s="1"/>
  <c r="K17" i="1" l="1"/>
  <c r="Q17" i="1" s="1"/>
  <c r="R17" i="1" s="1"/>
  <c r="S17" i="1" s="1"/>
  <c r="K12" i="1"/>
  <c r="Q12" i="1" s="1"/>
  <c r="R12" i="1" s="1"/>
  <c r="S12" i="1" s="1"/>
  <c r="K10" i="1"/>
  <c r="Q10" i="1" s="1"/>
  <c r="R10" i="1" s="1"/>
  <c r="S10" i="1" s="1"/>
  <c r="K16" i="1" l="1"/>
  <c r="R16" i="1" s="1"/>
  <c r="S16" i="1" s="1"/>
  <c r="K15" i="1"/>
  <c r="R15" i="1" s="1"/>
  <c r="S15" i="1" s="1"/>
  <c r="K11" i="1"/>
  <c r="Q11" i="1" s="1"/>
  <c r="R11" i="1" s="1"/>
  <c r="S11" i="1" s="1"/>
  <c r="K9" i="1"/>
  <c r="Q9" i="1" s="1"/>
  <c r="R9" i="1" s="1"/>
  <c r="S9" i="1" s="1"/>
  <c r="K14" i="1" l="1"/>
  <c r="K13" i="1"/>
  <c r="Q13" i="1" s="1"/>
  <c r="R13" i="1" s="1"/>
  <c r="S13" i="1" s="1"/>
  <c r="R4" i="2"/>
  <c r="S4" i="2" s="1"/>
  <c r="Q14" i="1" l="1"/>
  <c r="R14" i="1" s="1"/>
  <c r="S14" i="1" l="1"/>
  <c r="B4" i="3"/>
  <c r="B3" i="3"/>
  <c r="B5" i="3"/>
  <c r="B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K4" authorId="0" shapeId="0" xr:uid="{4F8FB128-A480-48AA-8AA8-EA7A2BC8DA29}">
      <text>
        <r>
          <rPr>
            <b/>
            <sz val="9"/>
            <color indexed="81"/>
            <rFont val="Tahoma"/>
            <family val="2"/>
          </rPr>
          <t>Riesgo Inherente:</t>
        </r>
        <r>
          <rPr>
            <sz val="9"/>
            <color indexed="81"/>
            <rFont val="Tahoma"/>
            <family val="2"/>
          </rPr>
          <t xml:space="preserve">
 Lo arroja directamente la matriz teniendo en cuenta la probabilidad y el impacto</t>
        </r>
      </text>
    </comment>
    <comment ref="Q4" authorId="0" shapeId="0" xr:uid="{EB0B2E10-92BC-4B36-A604-F39CF539D8DD}">
      <text>
        <r>
          <rPr>
            <b/>
            <sz val="9"/>
            <color indexed="81"/>
            <rFont val="Tahoma"/>
            <family val="2"/>
          </rPr>
          <t xml:space="preserve">Riesgo Residual:
</t>
        </r>
        <r>
          <rPr>
            <sz val="9"/>
            <color indexed="81"/>
            <rFont val="Tahoma"/>
            <family val="2"/>
          </rPr>
          <t>Lo arroja directamente la Matriz y su cálculo depende del Riesgo Inherente y la Efectividad del Control</t>
        </r>
        <r>
          <rPr>
            <b/>
            <sz val="9"/>
            <color indexed="81"/>
            <rFont val="Tahoma"/>
            <family val="2"/>
          </rPr>
          <t xml:space="preserve">
</t>
        </r>
      </text>
    </comment>
    <comment ref="R4" authorId="0" shapeId="0" xr:uid="{D832440A-DB1C-4A92-93F9-77EEB20B3AF1}">
      <text>
        <r>
          <rPr>
            <b/>
            <sz val="9"/>
            <color indexed="81"/>
            <rFont val="Tahoma"/>
            <family val="2"/>
          </rPr>
          <t>Nivel de Riesgo:</t>
        </r>
        <r>
          <rPr>
            <sz val="9"/>
            <color indexed="81"/>
            <rFont val="Tahoma"/>
            <family val="2"/>
          </rPr>
          <t xml:space="preserve">
Lo arroja Directamente la Matriz</t>
        </r>
      </text>
    </comment>
    <comment ref="S4" authorId="0" shapeId="0" xr:uid="{E9C4CF3C-78A4-405A-AC56-7FDEF576C15E}">
      <text>
        <r>
          <rPr>
            <b/>
            <sz val="9"/>
            <color indexed="81"/>
            <rFont val="Tahoma"/>
            <family val="2"/>
          </rPr>
          <t xml:space="preserve">Semáforo:
</t>
        </r>
        <r>
          <rPr>
            <sz val="9"/>
            <color indexed="81"/>
            <rFont val="Tahoma"/>
            <family val="2"/>
          </rPr>
          <t>Lo Determina directamente la Matriz</t>
        </r>
        <r>
          <rPr>
            <sz val="9"/>
            <color indexed="81"/>
            <rFont val="Tahoma"/>
            <family val="2"/>
          </rPr>
          <t xml:space="preserve">
</t>
        </r>
      </text>
    </comment>
  </commentList>
</comments>
</file>

<file path=xl/sharedStrings.xml><?xml version="1.0" encoding="utf-8"?>
<sst xmlns="http://schemas.openxmlformats.org/spreadsheetml/2006/main" count="996" uniqueCount="526">
  <si>
    <t>Código Riesgo</t>
  </si>
  <si>
    <t>Proceso</t>
  </si>
  <si>
    <t>Tipo Riesgo</t>
  </si>
  <si>
    <t>Descripción Riesgo</t>
  </si>
  <si>
    <t>Causa</t>
  </si>
  <si>
    <t>Consecuencia</t>
  </si>
  <si>
    <t>Factor Riesgo</t>
  </si>
  <si>
    <t>Área Impacto</t>
  </si>
  <si>
    <t>Probabilidad</t>
  </si>
  <si>
    <t>Impacto</t>
  </si>
  <si>
    <t>Riesgo Inherente</t>
  </si>
  <si>
    <t>Control Existente</t>
  </si>
  <si>
    <t>Tipo Control</t>
  </si>
  <si>
    <t>Responsable Control</t>
  </si>
  <si>
    <t>Frecuencia</t>
  </si>
  <si>
    <t>Efectividad Control (%)</t>
  </si>
  <si>
    <t>Riesgo Residual</t>
  </si>
  <si>
    <t>Nivel Riesgo</t>
  </si>
  <si>
    <t>Semáforo</t>
  </si>
  <si>
    <t>Responsable Acción</t>
  </si>
  <si>
    <t>Fecha Compromiso</t>
  </si>
  <si>
    <t>Estado Acción</t>
  </si>
  <si>
    <t>TABLERO EJECUTIVO DE RIESGOS</t>
  </si>
  <si>
    <t>Riesgos Bajos</t>
  </si>
  <si>
    <t>Riesgos Moderados</t>
  </si>
  <si>
    <t>Riesgos Altos</t>
  </si>
  <si>
    <t>Riesgos Extremos</t>
  </si>
  <si>
    <r>
      <t xml:space="preserve">PROBABILIDAD:
1. 20%: Muy Baja,
2. 40%: Baja,
3. 60%: Media,
4. 80%: Alta,
5. 100%: Muy Alta
Se debe colocar en la matriz las valoraciones del </t>
    </r>
    <r>
      <rPr>
        <b/>
        <sz val="11"/>
        <color theme="1"/>
        <rFont val="Calibri"/>
        <family val="2"/>
        <scheme val="minor"/>
      </rPr>
      <t>1 al 5 según corresponda</t>
    </r>
  </si>
  <si>
    <r>
      <t>IMPACTO:
1. 20%: Leve,
2: 40%: Menor,
3: 60%: Moderado,
4: 80%: Mayor,
5: 100%: Catastrófico
Se debe colocar en la matriz las valoraciones del 1</t>
    </r>
    <r>
      <rPr>
        <b/>
        <sz val="11"/>
        <color theme="1"/>
        <rFont val="Calibri"/>
        <family val="2"/>
        <scheme val="minor"/>
      </rPr>
      <t xml:space="preserve"> al 5 según corresponda</t>
    </r>
  </si>
  <si>
    <t>Número asignado al Riesgo identificado en el proceso iniciando con el 1.</t>
  </si>
  <si>
    <t>Nombre del proceso al que pertenece el Riesgo Identificado</t>
  </si>
  <si>
    <r>
      <t xml:space="preserve">
</t>
    </r>
    <r>
      <rPr>
        <b/>
        <sz val="14"/>
        <color theme="1"/>
        <rFont val="Arial"/>
        <family val="2"/>
      </rPr>
      <t xml:space="preserve">
Ejemplo:</t>
    </r>
    <r>
      <rPr>
        <sz val="11"/>
        <color theme="1"/>
        <rFont val="Calibri"/>
        <family val="2"/>
        <scheme val="minor"/>
      </rPr>
      <t xml:space="preserve">
Posibilidad de vincular personal sin cumplimiento de requisitos debido a fallas en validación documental</t>
    </r>
  </si>
  <si>
    <t xml:space="preserve">Pueden Ser:
*Ejecución y
administración
de procesos
*Transacción u
Operación
*Talento
humano
*Tecnología
*Infraestructura
*Evento Externo
</t>
  </si>
  <si>
    <t>Breve descripción de circunstancias o situaciones más evidentes sobre las cuales se
presenta el riesgo</t>
  </si>
  <si>
    <t>Describir la afectación
que puede ocasionar a la entidad la materialización del riesgo.</t>
  </si>
  <si>
    <t>SI o NO Existen controles actuales para el riesgo identificado</t>
  </si>
  <si>
    <t>Pueden ser:
PREVENTIVO
DETECTIVO
CORRECTIVO</t>
  </si>
  <si>
    <t>Persona encargada de ejecutar y mantener la evidencia del control</t>
  </si>
  <si>
    <t xml:space="preserve">Dependera del Tipo de Control y su valoración corresponderá a:
</t>
  </si>
  <si>
    <t>En este campo se especifica la identificación del Plan de acción con el
cual se realizará la implementación de controles</t>
  </si>
  <si>
    <t>En este campo se especifica el cargo de quien implementa el control.</t>
  </si>
  <si>
    <t>En este campo se especifica la Fecha máxima de
implementación del control.</t>
  </si>
  <si>
    <t>Tratamiento</t>
  </si>
  <si>
    <t>Plan de Acción</t>
  </si>
  <si>
    <t>En este campo se especifica el estado de la implementación del control.
*En Ejecución
*Cerrado
*Vencido</t>
  </si>
  <si>
    <t>Los impactos que aplican son:
*Afectación económica  
*Afectación reputacional.</t>
  </si>
  <si>
    <t xml:space="preserve">Fecha de creacion del formato: </t>
  </si>
  <si>
    <t xml:space="preserve">Código: </t>
  </si>
  <si>
    <t>INSTRUCTIVO MAPA DE RIESGOS IMEBU</t>
  </si>
  <si>
    <t xml:space="preserve">Periodicidad del control:
Diario
Semanal
Mensual
Trimestral
Semestral
Anual
O como se encuentre determinado
</t>
  </si>
  <si>
    <t>Vigecia</t>
  </si>
  <si>
    <t>Version:</t>
  </si>
  <si>
    <t>CONTROL DE CAMBIOS</t>
  </si>
  <si>
    <t>VERSIÓN</t>
  </si>
  <si>
    <t>FECHA</t>
  </si>
  <si>
    <t>DESCRIPCIÓN DE AJUSTES</t>
  </si>
  <si>
    <t>1.0</t>
  </si>
  <si>
    <t>2.0</t>
  </si>
  <si>
    <t>Lider de proceso</t>
  </si>
  <si>
    <t xml:space="preserve">Entregable </t>
  </si>
  <si>
    <t>MAPA DE RIESGOS DE GESTIÓN INSTITUCIONAL</t>
  </si>
  <si>
    <t>TRIMESTRE II</t>
  </si>
  <si>
    <t>TRIMESTRE III</t>
  </si>
  <si>
    <t>TRIMESTRE IV</t>
  </si>
  <si>
    <t xml:space="preserve">OBSERVACIONES </t>
  </si>
  <si>
    <t xml:space="preserve">%  </t>
  </si>
  <si>
    <t xml:space="preserve">% </t>
  </si>
  <si>
    <t>SEGUIMIENTO OCI</t>
  </si>
  <si>
    <t>TRIMESTRE I</t>
  </si>
  <si>
    <t>Seguimiento OCI</t>
  </si>
  <si>
    <t>Porcentaje OCI</t>
  </si>
  <si>
    <t xml:space="preserve">Registrar las observaciones de acuerdo con los entregables </t>
  </si>
  <si>
    <t>Porcentaje de avance</t>
  </si>
  <si>
    <t>GESTIÓN DE PLANEACIÓN ESTRATÉGICA</t>
  </si>
  <si>
    <t>Gestión Financiera</t>
  </si>
  <si>
    <t>Financiero</t>
  </si>
  <si>
    <t xml:space="preserve">1. Falta de análissis históricos presupuestales. 
2. Falta participación de las áreas involucrardas en la ejecución presupuesal.  
3. falta de análisis del plan financiero de la vigencia. </t>
  </si>
  <si>
    <t>Ejecución y
administración
de procesos</t>
  </si>
  <si>
    <t>SI</t>
  </si>
  <si>
    <t>Preventivo</t>
  </si>
  <si>
    <t>anual</t>
  </si>
  <si>
    <t>Reducir</t>
  </si>
  <si>
    <t>1. Procedimiento Actualizado
2. Convocatoria mesa de trabajo.
3. Acta de la mesa de trabajo.</t>
  </si>
  <si>
    <t>Corrupción</t>
  </si>
  <si>
    <t>SST</t>
  </si>
  <si>
    <t>Probabilidad de desactualización de la  Matriz de Identificación de Peligros, Evaluación y Valoración de Riesgos</t>
  </si>
  <si>
    <t>Ejecución y
administración
de procesos y Talento Humano.</t>
  </si>
  <si>
    <t>Afectación económica  y Afectación reputacional.</t>
  </si>
  <si>
    <t>Probabilidad del no cumplimiento de los estándares mínimos de la Resolución 0312 de 2019.</t>
  </si>
  <si>
    <t>Estratégico</t>
  </si>
  <si>
    <t xml:space="preserve"> Probabilidad de incumplimiento al reporte del FURAG</t>
  </si>
  <si>
    <t xml:space="preserve">1. Desconocimiento de fechas de presentación del informe.
2. No funcionamiento de la plataforma para realizar el reporte.
3. No existe de repositorio documental de las actividades reportadas en la vigencia para el cargue en el FURAG. </t>
  </si>
  <si>
    <t>1. Incumplimiento de lo estipulado en el Decreto 1499 de 2017.
2. hallazgos administrativos.</t>
  </si>
  <si>
    <t>Afectación económica   y Afectación reputacional.</t>
  </si>
  <si>
    <t>Gestión Documental</t>
  </si>
  <si>
    <t>Seguridad Información</t>
  </si>
  <si>
    <t>Probabilidad de pérdida de documentos y expedientes debido a la inadecuada aplicación de procedimientos de manejo, organización, clasificación y conservación de éstos.</t>
  </si>
  <si>
    <t xml:space="preserve">1. Incumplimiento normativa archivista Colombiana.
2. Pérdida y fuga de la información Institucional. </t>
  </si>
  <si>
    <t>Afectación reputacional.</t>
  </si>
  <si>
    <t>si</t>
  </si>
  <si>
    <t>trimestral</t>
  </si>
  <si>
    <t>1. Socializar los procedimientos e instrumentos archivisticos dentro de la Entidad.
2. Seguimientos periódicos a los dépositos de archivo y sus condiciones de conservación documental.</t>
  </si>
  <si>
    <t xml:space="preserve">1. Acta de socialización y/o capacitación con listado de asistencia.
2. Informe de seguimiento </t>
  </si>
  <si>
    <t xml:space="preserve">1. Alta rotación del personal administrativo dentro de la entidad.
2. Vinculación de personal no profesional en Gestión documental. </t>
  </si>
  <si>
    <t>1. Fuga de conocimiento y pérdida de trazabilidad de la información.
2. incumplimiento de la Ley , falta de idoneidad en el manejo del proceso adminsitrativo.</t>
  </si>
  <si>
    <t>Dirección General y Subdirección Adminsitrativa y Financiera.</t>
  </si>
  <si>
    <t>semestral</t>
  </si>
  <si>
    <r>
      <t>Puede ser:
*Estratégico
*Operativo
*Fiscal
*</t>
    </r>
    <r>
      <rPr>
        <sz val="11"/>
        <rFont val="Calibri"/>
        <family val="2"/>
        <scheme val="minor"/>
      </rPr>
      <t>Corrupción
*Seguridad de la información</t>
    </r>
    <r>
      <rPr>
        <sz val="11"/>
        <color rgb="FFFF0000"/>
        <rFont val="Calibri"/>
        <family val="2"/>
        <scheme val="minor"/>
      </rPr>
      <t xml:space="preserve"> </t>
    </r>
    <r>
      <rPr>
        <sz val="11"/>
        <color theme="1"/>
        <rFont val="Calibri"/>
        <family val="2"/>
        <scheme val="minor"/>
      </rPr>
      <t xml:space="preserve">
*SST
*Legal
*Financiero</t>
    </r>
  </si>
  <si>
    <t>Gestión de Planeación Presupuestal.</t>
  </si>
  <si>
    <t xml:space="preserve">1. Recursos faltantes para los proyectos.
2. Incumplimiento de las metas presupuestales. 
</t>
  </si>
  <si>
    <t xml:space="preserve">Afectación económica 
 Afectación reputacional </t>
  </si>
  <si>
    <t xml:space="preserve">1. Agosto  2.Octubre  </t>
  </si>
  <si>
    <t xml:space="preserve">1. Revisar y actualizar el procedimiento de planeación presupuestal.
2. Convocar a todas las áreas involucradas en la planeación presupuestal de la vigencia. 
</t>
  </si>
  <si>
    <t xml:space="preserve">1. Agosto 2026
2. Octubre 2026
</t>
  </si>
  <si>
    <t>Primera en enero y cada vez que se requiera</t>
  </si>
  <si>
    <t>1. Realizar análisis de información de los años anteriores. 
2.Convocar a todas las áreas involucradas en la proyección del PAA.</t>
  </si>
  <si>
    <t>Operativo</t>
  </si>
  <si>
    <t>Estratégico y Operativo</t>
  </si>
  <si>
    <t xml:space="preserve">Probabilidad de no cumplir con el Plan de Capacitación y el Plan de Bienestar Social e Incentivos. </t>
  </si>
  <si>
    <t>Ejecución y
administración
de procesos  Talento Humano .</t>
  </si>
  <si>
    <t>Afectación económica    Afectación reputacional.</t>
  </si>
  <si>
    <t>mensual</t>
  </si>
  <si>
    <t>reducir</t>
  </si>
  <si>
    <t>Probabilidad fuga  del conocimiento</t>
  </si>
  <si>
    <t>1. Fuga de conocimiento y pérdida de trazabilidad de la información.
2. Pérdida y fuga de la información Institucional.
3. Atraso en las activiades a realizar propias de los cargos.</t>
  </si>
  <si>
    <t>Si</t>
  </si>
  <si>
    <t xml:space="preserve">1. Falta de análissis históricos presupuestales. 
2. Falta participación de las áreas involucrardas en la ejecución presupuesal.  
3. falta de análisis del plan financiero de la vigencia. </t>
  </si>
  <si>
    <t xml:space="preserve">1. Recursos faltantes para los proyectos.
2. Incumplimiento de las metas presupuestales. 
</t>
  </si>
  <si>
    <t>1. Generar un informe de gestión en el que se refleje el estado actual del proceso de Gestión Documental dentro de la Entidad. 
2. Vincular personal idóneo en el manejo del proceso.</t>
  </si>
  <si>
    <t>Posibilidad por deterioro de muebles y equipos de oficina  de la Entidad, debido a la falta de mantenimientos.</t>
  </si>
  <si>
    <t>Falta de mantenimientos preventivos y correctivos a los muebles y equipos propiedad del IMEBU</t>
  </si>
  <si>
    <t xml:space="preserve">* Ejecución y
administración
</t>
  </si>
  <si>
    <t xml:space="preserve">
*Afectación económica  
*Afectación reputacional.</t>
  </si>
  <si>
    <t xml:space="preserve">1. Procedimiento creado o actualizado.
2. Comunicación haciendo requerimiento de las necesidades sentidas de equipos y muebles y enseres en las áreas.
3. Certificado que registre la asignación presupuestal.
</t>
  </si>
  <si>
    <t xml:space="preserve">Financiero Financiero </t>
  </si>
  <si>
    <t>No</t>
  </si>
  <si>
    <t xml:space="preserve">1. Realizar revisones periódicas y  Actualización de la Matriz de Identificación de Peligros, Evaluación y Valoración de Riesgos, 
</t>
  </si>
  <si>
    <t xml:space="preserve">1. Matriz de Identificación de Peligros, Evaluación y Valoración de Riesgos actualizada.
2. Informs de Gestión Trimestrasl. 
</t>
  </si>
  <si>
    <t xml:space="preserve">1. Incumplimiento de la normatividad vigente.
2. Sanciones por el Ministerrio de Trabajo y entes de control </t>
  </si>
  <si>
    <t>Ejecución y Administración de procesos y talento humano</t>
  </si>
  <si>
    <t>Afectación economica y afectación reputacional</t>
  </si>
  <si>
    <t>preventivo</t>
  </si>
  <si>
    <t>Anual</t>
  </si>
  <si>
    <t>1. Ejecución del plan de trabajo anual.</t>
  </si>
  <si>
    <t xml:space="preserve">1. Autoevaluación de los Estandares Míninos reportado ante el Ministerio - Vigencia 2025.
2. Informes de Gestión trrimestral. </t>
  </si>
  <si>
    <t xml:space="preserve">Probabilidad del no cumplimiento del Plan de Trabajo de SST por falta de Presupuesto Programado </t>
  </si>
  <si>
    <t xml:space="preserve">1. Incumplimiento de la normatividad vigente.
2. Incumplimiento en actividades programadas que afecten la formación y las instalaciones del IMEBU.
</t>
  </si>
  <si>
    <t>Ejecución y administración de procesos y talento humano</t>
  </si>
  <si>
    <t>Afectación reputacional</t>
  </si>
  <si>
    <t>BAJO</t>
  </si>
  <si>
    <t>Seguimiento a las actividades programadas.</t>
  </si>
  <si>
    <t>Gestión de Control Interno</t>
  </si>
  <si>
    <t>Posibilidad de afectación reputacional por debilitamiento del Sistema de Control Interno, debido al incumplimiento en la ejecución del Plan de Acción y/o Informes de Ley asignados a la OCI, por no contar con el personal profesional suficiente y competente.</t>
  </si>
  <si>
    <t xml:space="preserve">Debilitamiento del Sistema de Control Interno </t>
  </si>
  <si>
    <t xml:space="preserve">Incumplimiento en la ejecución del Plan de Acción y/o Informes de Ley asignados a la OCI </t>
  </si>
  <si>
    <t>Afectación Reputacional</t>
  </si>
  <si>
    <t>Correctivo</t>
  </si>
  <si>
    <t>Semestral</t>
  </si>
  <si>
    <t>Gestionar la Solicitud de Personal dirigido al Ordenador del Gasto, sobre la contratación y/o asignación de personal profesional competente con el fin de dar cumplimiento al Plan de Acción y Auditoria de la vigencia.</t>
  </si>
  <si>
    <t>Solicitud de Personal</t>
  </si>
  <si>
    <t>Posibilidad de afectación reputacional por posibles investigaciones y sanciones disciplinarias por entes de control, debido al incumplimiento de la Ley 594 del 2000 en los documentos generados por la Oficina de Control Interno.</t>
  </si>
  <si>
    <t>Incumplimiento de la Ley 594 del 2000</t>
  </si>
  <si>
    <t>Posibles investigaciones y sanciones disciplinarias por entes de control.</t>
  </si>
  <si>
    <t>Trimestral</t>
  </si>
  <si>
    <t>1. Acta de transferencia documental
2. Informe de seguimiento a la organización documental
3. Inventarios documentales</t>
  </si>
  <si>
    <t>Posibilidad de afectación reputacional por posibles investigaciones disciplinarias por la autoridad competente, debido al incumplimiento en la aplicación de la Ley 1712 del 2014 y Resolucion 1519 de 2020 de MINTIC respecto a la obligación en la publicación de información en la página web institucional  generados por la Oficina de Control Interno.</t>
  </si>
  <si>
    <t xml:space="preserve"> Incumplimiento en la aplicación de la Ley 1712 del 2014 y Resolucion 1519 de 2020 de MINTIC respecto a la obligación en la publicación de información e.n la página web institucional</t>
  </si>
  <si>
    <t>Posibles investigaciones disciplinarias por la autoridad competente</t>
  </si>
  <si>
    <t xml:space="preserve">Ejecución y
administración
de procesos.
</t>
  </si>
  <si>
    <t>Solicitar al área de Sistemas de la entidad, la publicación del 100% de documentos a cargo de la OCI, de acuerdo con los estandares establecidos en la Resolucuión 1519 de 2020.</t>
  </si>
  <si>
    <t>Solicitudes de publicación enviados al área de Sistemas</t>
  </si>
  <si>
    <t>diario</t>
  </si>
  <si>
    <t>Gestión de Calidad y Mejora continua</t>
  </si>
  <si>
    <t>Probabilidad de afectación administrativa y reputacional por inadecuado manejo de la información documentada del SGC lo que llevaría a incumplimientos de los requisitos de la Norma 9001:2015.</t>
  </si>
  <si>
    <t>Ausencia de procedimientos claros,  baja cultura organizacional, rotación de personal que administra el sistema</t>
  </si>
  <si>
    <t>uso de formatos sin aprobación, poco control documental, mal uso de la información documentada, utilización de información obsoleta. Hallazgos de auditorías</t>
  </si>
  <si>
    <t>Ejecución y Administración de procesos</t>
  </si>
  <si>
    <t>Reputacional</t>
  </si>
  <si>
    <t>Semanal o cada que se requiera</t>
  </si>
  <si>
    <t>1.Revisión y actualización del Instructivo para elaboración de documentos
2. Creación de procedimiento de control de la información documentada
3. Creación de formato de solicitud de creación, modificación, derogación de la información documentada
4. Relación de cambios documentales actualizada</t>
  </si>
  <si>
    <t>Control de Informacion Documentada Mensual</t>
  </si>
  <si>
    <t>Probabilidad de afectación administrativa por desconocimiento de los procesos del SGC lo que generaría pérdida de la trazabilidad en la información documentada</t>
  </si>
  <si>
    <t>ausencia de socialzación adecuada sobre los procesos y temas del SIG</t>
  </si>
  <si>
    <t>Falta de conocimiento del SIG, descoordinación entre procesos, poco reconocimiento del sistema al interior del Instituto, ausencia de trazabilidad.</t>
  </si>
  <si>
    <t>Cada que se requiera</t>
  </si>
  <si>
    <t>1. Establecer en el procedimiento de control documental lo relacionado con la socialización de la información documentada
2. Realizar soialización según procedimiento cada que se requiera</t>
  </si>
  <si>
    <t xml:space="preserve">Acta de Reunion de socializacion según cronograma </t>
  </si>
  <si>
    <t>Posibilidad de afectación administrativa por incumplimiento en la ejecución de las actividades establecidas y aprobadas en el cronograma anual</t>
  </si>
  <si>
    <t xml:space="preserve">Falta de personal asignado al área para ejecución y seguimiento de actividades, No proyección y/o aprobación del cronograma, </t>
  </si>
  <si>
    <t>Incumplimiento de seguimientos por norma a los procesos.
Hallazgos.</t>
  </si>
  <si>
    <t>Mensual</t>
  </si>
  <si>
    <t>1. Proyectar y aprobar el cronograma de actividades del área de Calidad
2. Hacer seguimiento mensual a las actividades establecidas</t>
  </si>
  <si>
    <t>Entregables del cronograma de SGC</t>
  </si>
  <si>
    <t>Operativo y/o Corrupción</t>
  </si>
  <si>
    <t xml:space="preserve">Personal asignado a auditorias sin perfil o competencias para la realización del ejercicio.
</t>
  </si>
  <si>
    <t>Informes sin cumplimiento de requisitos.
Mala redacción de hallazgos
Baja capacidad de identificación de incumplimientos a la norma</t>
  </si>
  <si>
    <t>Documentos Actualizados</t>
  </si>
  <si>
    <t xml:space="preserve">Posibilidad de materialización de riesgos en el proceso por no identificación, valoración, asignación de controles, responsables y seguimiento. </t>
  </si>
  <si>
    <t>Ausencia de política de administración del riesgo en la entidad, Personal encargado sin competencias o conocimientos para administrar riesgos</t>
  </si>
  <si>
    <t>Situaciones de riesgo para entidad que pueden traducirse en afectaciones financieras o reputacionales</t>
  </si>
  <si>
    <t>1. Revisar y actualizar los riegos del proceso
2. Establecer controles para mitigar su impacto
3. Garantizar la conservación de evidencias de la implementación de los controles establecidos.
Seguimientos cuatrimestrales</t>
  </si>
  <si>
    <t>Matriz de Riesgos de SGC actualizados</t>
  </si>
  <si>
    <t>Posibilidad de incumplimiento normativo por no realización de la revisión por la dirección del SGC  en el año</t>
  </si>
  <si>
    <t>Falta de Compromiso de la Alta Diección.
Omisión al cumplimiento del requisito por parte de quien aministra el SGC.
Personal asignado sin competencias para la administración del SGC.</t>
  </si>
  <si>
    <t xml:space="preserve">Desconocimiento del estado real del Sistema de Gestión por parte de la Alta Dirección.
Incumplimiento directo al requisito 9.3 de la NTC ISO 9001:2015.
Hallazgos en Auditorias
</t>
  </si>
  <si>
    <t>1. Revisar y Actualizar Procedimiento de Revisión por la Dirección.
2. Revisar y Actualizaar Formato de recolección de información para la RxD.
3. Realizar RxD para la vigencia 2026</t>
  </si>
  <si>
    <t xml:space="preserve">Posibilidad de pérdida o alteración del repositorio documental por el acceso no controlado de los usuarios del SGC.
Posibilidad de perdida de la integridad </t>
  </si>
  <si>
    <t>Falta e una herramienta tecnológica que permita mayor y mejor control de la información del SGC.
Mal manejo de la información del SGC.
Bajo conocimiento de manejo de los permisos del Drive.</t>
  </si>
  <si>
    <t>Pérdida o alteración de la información.
Baja capacidad de identificación de la información documentada por desorganización del DRIVE.
Presencia de virus informaticos, Ataques.
Hallazgos OCI.
Pérdida de control</t>
  </si>
  <si>
    <t>Permanente</t>
  </si>
  <si>
    <t>1. Actualizar el Drive organizandolo por procesos de fácil consulta.
2. Cargar documentos solo en PDF (Procedimientos, Manuales, Guías, Caracterizaciones, etc)
3. Cargar Formatos con limitaciones de uso solo a las casillas de registro de información.</t>
  </si>
  <si>
    <t>Repositorio Documental Actualizado</t>
  </si>
  <si>
    <t>Legal</t>
  </si>
  <si>
    <t>Posibilidad de incumplimiento de lineamientos AGN, Ley 594 o políticas MIPG.</t>
  </si>
  <si>
    <t>Desconocimiento de la normatividad que le aplica al proceso.</t>
  </si>
  <si>
    <t>Hallazgos AGN
Sanciones
Pérdida documental
Incumplimiento legal</t>
  </si>
  <si>
    <t>Económico</t>
  </si>
  <si>
    <t>1. Solicitud a Gestión documental de las TRD del proceso actualizadas
2. Solicitud de Capacitación al equipo del proceso Gestión de Calidad y Mejora Continua
3. Realización de transferencia documental anual (si se requiere o por cronograma )</t>
  </si>
  <si>
    <t>Informe de capaciones y acta de asistencia.</t>
  </si>
  <si>
    <t>Posibilidad de incumplimiento de procedimientos debido a baja apropiación del SGC. (Baja cultura de Calidad)</t>
  </si>
  <si>
    <t>Poca Socialización 
Bajo apoyo del área de comunicaciones 
Falta de personal para ejecutar esta actividad</t>
  </si>
  <si>
    <t>Incumplimiento procesos.
Reprocesos.
Hallazgos recurrentes.
Debilidad institucional.</t>
  </si>
  <si>
    <t>Cuando se requiera</t>
  </si>
  <si>
    <t xml:space="preserve">Realizar jornadas presenciales o virtuales de socialización de la información documentada que va siendo actualizada y que es de impacto transversal en los procesos.
</t>
  </si>
  <si>
    <t>Posibilidad de reincidencia de no conformidades por seguimiento ineficaz a Acciones Correctivas y de Mejora.</t>
  </si>
  <si>
    <t>Falta de instrumento (Formato o aplicativo) que apoye el seguimiento de AC y M.
Olvido del profesional por exceso de actividades</t>
  </si>
  <si>
    <t>Hallazgos repetitivos.
Debilidad mejora continua.
Ineficacia SGC.</t>
  </si>
  <si>
    <t>1. Seguimiento a los Planes de mejora de los procesos. (Formato)
2. Establecer alertas de vencimiento.
3. Seguimientos por parte de OCI según su cronograma.</t>
  </si>
  <si>
    <t>Documentos Según requerimiento</t>
  </si>
  <si>
    <t>Posibilidad de toma de decisiones erradas por indicadores mal calculados.</t>
  </si>
  <si>
    <t>Poco conocimiento en construcción de indicadores.
Indicadores creados solo para cumplir y no para la toma real de decisiones
Poco conocimiento de lo que se quiere medir por parte de quien construye el indicador</t>
  </si>
  <si>
    <t>Mala planeación o creación de los indicadores del proceso
Información errónea.
Metodología de medición mal interpretada.</t>
  </si>
  <si>
    <t xml:space="preserve">Realizar revisiones periódicas a indicadores y emitir informe a la Dirección.
Automatización indicadores en matriz
</t>
  </si>
  <si>
    <t>Matriz de Indicadores de Gestion</t>
  </si>
  <si>
    <t xml:space="preserve">Posibilidad de alteración intencional de documentos oficiales </t>
  </si>
  <si>
    <t>Bajo control de la información documentada.</t>
  </si>
  <si>
    <t>Fraude.
Investigaciones disciplinarias.
Riesgo penal.
Daño reputacional.</t>
  </si>
  <si>
    <t>1. Establecer Control accesos.
2. Limitar la edición de documentos (solicitar apoyo del proceso Gestión informática)</t>
  </si>
  <si>
    <t>Posibilidad de duplicidad o incoherencia entre instrumentos de gestión institucional por no integración el MIPG con ISO 9001:2015 y MECI</t>
  </si>
  <si>
    <t>Manejo de cada Sistema por personal  y áreas diferentes.
Poca comunicación
Poco trabajo en equipo</t>
  </si>
  <si>
    <t>Sobrecarga operativa
Ineficiencia
Reprocesos
Hallazgos FURAG - Auditorías</t>
  </si>
  <si>
    <t>Acta de comité según lo requerdio.</t>
  </si>
  <si>
    <t>Probabilidad de no realizar las asesorias técnicas personalizadas a los emprendedores.</t>
  </si>
  <si>
    <t xml:space="preserve">1. Incumplimiento de la meta  del Plan de Acción.
</t>
  </si>
  <si>
    <t>Ejecución y
administración
de procesos Y Transacción u
Operación</t>
  </si>
  <si>
    <t xml:space="preserve"> Afectación reputacional.</t>
  </si>
  <si>
    <t>1. 8 Julio 2026
    8 Octubre 2026.
    10 Diciembre 2026
.
2. 8 Julio 2026.
    8 Octubre 2026.
    10 Diciembre 2026.</t>
  </si>
  <si>
    <t>Probabilidad de no realizar las capacitaciones grupales por falta de personal.</t>
  </si>
  <si>
    <t>1. Incumplimiento de la programación de capacitaciones.
2. Incumplimiento de metas en el Plan de Desarrollo.</t>
  </si>
  <si>
    <t>1. 8 Julio 2026
    8 Octubre 2026.
    10 Diciembre 2026.
.
2.  8 Julio 2026
     10 Diciembre 2026.</t>
  </si>
  <si>
    <t>Gestión Jurídica</t>
  </si>
  <si>
    <t>1. 8 Julio 2026
    10 Diciembre 2026.
2.  8 Julio 2026
     10 Diciembre 2026.</t>
  </si>
  <si>
    <t>1. 8 Julio 2026
    10 Diciembre 2026</t>
  </si>
  <si>
    <t>Afectación económica  Y Afectación reputacional.</t>
  </si>
  <si>
    <t>Gestión de Comunicaciones</t>
  </si>
  <si>
    <t xml:space="preserve">Posibilidad de publicar o difundir información institucional errónea, incompleta o no autorizada a través de los diferentes canales de comunicación del instituto, debido a fallas en los procesos de validación, revisión o aprobación de contenidos. </t>
  </si>
  <si>
    <t>1. Falta de revisión y validación previa de la información.
2. Deficiente comunicación entre áreas generadoras de información y el área de comunicaciones.</t>
  </si>
  <si>
    <t>1. Generación de desinformación, afectación de la imagen institucional, pérdida de credibilidad ante la ciudadanía .
2. Difusión de información incompleta, inconsistente o desactualizada, generando retrasos en los procesos institucionales.</t>
  </si>
  <si>
    <t>Transacción u
Operación y Tecnologia.</t>
  </si>
  <si>
    <t>Semanal</t>
  </si>
  <si>
    <t>1. Realizar reuniones semanales con el equipo de comunicaciones con el fin de programar las estratégias comunicativas de la oferta institucional para su publicación en redes sociales.
2. Creación de repositorios de material audiovisial para cada evento programado.</t>
  </si>
  <si>
    <t>1. 8 Julio 2026
    8 Octubre 2026.
   10 Diciembre 2026
2. 8 Julio 2026
    8 Octubre 2026.
   10 Diciembre 2026</t>
  </si>
  <si>
    <t>Perdida de material audiovisual de un evento por falta de herramientas de respaldo (disco duro o tarjetas de memoria)</t>
  </si>
  <si>
    <t xml:space="preserve">1. Falta de dispositivos de respaldo disponibles durante el evento.
2. Ausencia de copias de seguridad inmediatas del material grabado.
</t>
  </si>
  <si>
    <t>1. Pérdida total o parcial del material audiovisual del evento.
2. Pérdida definitiva de archivos audiovisuales en caso de fallas técnicas o daños en los dispositivos.</t>
  </si>
  <si>
    <t>Tecnologia</t>
  </si>
  <si>
    <t>Inmediato</t>
  </si>
  <si>
    <t xml:space="preserve">1. Politica de generacion de respaldo posterior a los eventos que se realicen.
</t>
  </si>
  <si>
    <t>1. Fotografia de las herramientas de respaldo.
2. Pantallazo de archivos respaldados en disco duro.
3.Pantallazo de las copias de seguridad.</t>
  </si>
  <si>
    <t>1. 8 Julio 2026
    8 Octubre 2026.
   10 Diciembre 2026
2. 8 Julio 2026
    8 Octubre 2026.
   10 Diciembre 2026
3. 8 Julio 2026
    8 Octubre 2026.
   10 Diciembre 2026</t>
  </si>
  <si>
    <t>Posible incumplimiento de los procedimientos, políticas y lineamientos establecidos en el Reglamento Interno de la Agencia de Empleo por parte de colaboradores, generando actuaciones indebidas o favorecimiento inapropiado en la prestación del servicio.</t>
  </si>
  <si>
    <t>1. Posible favorecimiento indebido a usuarios o empleadores en los procesos de atención, remisión o intermediación laboral.</t>
  </si>
  <si>
    <t>1. Afectación de la transparencia, pérdida de confianza institucional, posibles quejas, investigaciones o sanciones disciplinarias.</t>
  </si>
  <si>
    <t>1. Mantener publicado y accesible el Reglamento Interno en la página web institucional del IMEBU para consulta de ciudadanos, usuarios y empleadores</t>
  </si>
  <si>
    <t xml:space="preserve">1. Listados de asistencia y capturas de publicación web, </t>
  </si>
  <si>
    <t>Incumplimiento de las metas e indicadores de gestión de la Agencia de Empleo</t>
  </si>
  <si>
    <t>1. Baja participación de usuarios y empleadores en los servicios ofrecidos.
2. Disminución en el registro de hojas de vida y vacantes.
3. Baja asistencia a procesos de orientación y capacitación.
4. Desactualización de información reportada, dificultades en la articulación con aliados estratégicos y factores externos del mercado laboral que afectan los procesos de colocación laboral.</t>
  </si>
  <si>
    <t>1. Disminución en el cumplimiento de los objetivos institucionales y bajo impacto de los programas y servicios ofrecidos.
2. Bajo impacto de los programas de empleabilidad y atención a usuarios.
3. Bajo aprovechamiento de los programas y servicios institucionales.
4. Afectación en la efectividad de los procesos de colocación laboral y disminución en la satisfacción de usuarios y empleadores.</t>
  </si>
  <si>
    <t>Detectivo</t>
  </si>
  <si>
    <t>1. Realizar seguimiento mensual a los indicadores y metas de gestión de la Agencia de Empleo, identificando desviaciones y oportunidades de mejora.</t>
  </si>
  <si>
    <t>1. Seguimiento mensual a indicadores de gestión de la Agencia de Empleo e 
Informes de seguimiento y cumplimiento de metas.</t>
  </si>
  <si>
    <t>1. 8 Julio 2026
    8 Octubre 2026.
    10 Diciembre 2026</t>
  </si>
  <si>
    <t>Inconformidad de usuarios o empleadores por la atención brindada.</t>
  </si>
  <si>
    <t xml:space="preserve">1. Demoras en la atención, fallas en la orientación y seguimiento a usuarios, insuficiente comunicación y debilidad en la aplicación de protocolos de servicio.
</t>
  </si>
  <si>
    <t>1. Pérdida de confianza y satisfacción de usuarios y empleadores, aumento de PQRS, afectación de la imagen institucional y disminución de la participación en los servicios de la Agencia de Empleo</t>
  </si>
  <si>
    <t>1. Realizar seguimiento a la atención y fortalecer los protocolos de servicio mediante capacitación y análisis de PQRS para mejorar la satisfacción de usuarios y empleadores.</t>
  </si>
  <si>
    <t>1. Encuestas de satisfacción aplicadas a usuarios y empleadores y 
Registro y seguimiento de PQRS.</t>
  </si>
  <si>
    <t>Gestión de Planeación Estratégica</t>
  </si>
  <si>
    <t>Posibilidad de incumplimiento de metas institucionales debido a deficiencias en la formulación, seguimiento y control de los Planes de Acción.</t>
  </si>
  <si>
    <t>Posibilidad de presentar información inexacta o incompleta en los informes de gestión debido a fallas en la consolidación y validación de datos.</t>
  </si>
  <si>
    <t>1. 8 Julio 2026
     8 Octubre 2026.
     10 Diciembre 2026
2. 8 Julio 2026
     8 Octubre 2026.
     10 Diciembre 2026</t>
  </si>
  <si>
    <t>Posibilidad de no entregar oportunamente la caracterización de los grupos de valor debido a retrasos en el suministro de información y la no alimentación de la plataforma por parte de los líderes de programas institucionales.</t>
  </si>
  <si>
    <t>1. No actualización o alimentación oportuna de la plataforma institucional.
2. Retrasos en la entrega de información por parte de las dependencias.</t>
  </si>
  <si>
    <t>1. Retrasos en la consolidación de la caracterización.
2. Información desactualizada de los grupos de valor.</t>
  </si>
  <si>
    <t xml:space="preserve">Gestión Informatica </t>
  </si>
  <si>
    <t>Posibilidad de  Administrar y manejar  de manera inadecuada y/o malintencionada el sistema operativo, las bases de datos, programas, aplicaciones y hardware de la entidad en  beneficio de un tercero.</t>
  </si>
  <si>
    <t xml:space="preserve">1. Deficiencias en gestión de políticas de seguridad  y control de acceso de la información.
2. Acceso forzado, ataques informativos.
</t>
  </si>
  <si>
    <t>1. Accesos no autorizados a los sistemas de informacion.
2. Perdida o bloqueo de datos en los sistemas de informacion.</t>
  </si>
  <si>
    <t xml:space="preserve">Profesional Universitario Ingeniero de Sistemas </t>
  </si>
  <si>
    <t>1. Enviar alertas trimestrales de actualización de claves y copias de seguridad a las diferentes dependencias de la Entidad.</t>
  </si>
  <si>
    <t>1. Correo electrónico socializando los tips de seguridad.</t>
  </si>
  <si>
    <t>1. 8 Julio 2026
     8 Octubre 2026.
     10 Diciembre 2026</t>
  </si>
  <si>
    <t>Posibilidad de generar respuestas inoportunas o incompletas a los requerimientos de información debido a la desactualización de datos en los sistemas de información y al desconocimiento en el manejo de las plataformas tecnológicas.</t>
  </si>
  <si>
    <t>1. Falta de actualización o alimentación oportuna de los sistemas de información.
2. Desconocimiento del personal sobre el manejo de las plataformas tecnológicas.</t>
  </si>
  <si>
    <t>1. Sistemas de Informacion desactualizados.
2. No dar respuestas de manera oportuna o satisfactorias a los beneficiarios del instituto.</t>
  </si>
  <si>
    <t xml:space="preserve">Trimestral </t>
  </si>
  <si>
    <t>1. Socializar la importancia de mantener actualizada los datos de los sistemas de información a los funcionarios del IMEBU.</t>
  </si>
  <si>
    <t>1. Correo electronico de parte del profesional universitario indicando la importancia de mantener actualizados los sistemas de informacion.</t>
  </si>
  <si>
    <t>1. 8 Julio 2026
     8 Octubre 2026.
     10 Diciembre 2027</t>
  </si>
  <si>
    <t>Pérdida de disponibilidad para el acceso a los datos almacenados y gestionados en los aplicativos software de la entidad en los diferentes proceso.</t>
  </si>
  <si>
    <t>1. Fallas de la plataforma de TI por indebida operación del usuario.
2. Falla de la plataforma de TI por violación a la seguridad.</t>
  </si>
  <si>
    <t>1. Perdida o registro erroneos de la información.
2. Imposibilidad de ingreso a los sistemas de información.</t>
  </si>
  <si>
    <t>1. Realizar una capacitación semestral en temáticas relacionadas con la Seguridad de la Información.</t>
  </si>
  <si>
    <t>1. Registro de asistencia a la capacitación.</t>
  </si>
  <si>
    <t>1. 8 Julio 2026
    10 Diciembre 2027</t>
  </si>
  <si>
    <t>Posibilidad de investigaciones disciplinarias, sanciones por parte de entes de control y acciones legales debido al incumplimiento de los tiempos de respuesta a las solicitudes presentadas por los ciudadanos ante el IMEBU.</t>
  </si>
  <si>
    <t>1. Falta de seguimiento y control a los tiempos de respuesta de las solicitudes.
2. Retrasos en la entrega de información por parte de las áreas involucradas.</t>
  </si>
  <si>
    <t>1. Vencimiento de términos legales para responder las solicitudes ciudadanas.
2. Investigaciones disciplinarias a los funcionarios responsables.</t>
  </si>
  <si>
    <t xml:space="preserve">Secretaria Dirección </t>
  </si>
  <si>
    <t>1. Socializar el procedimiento de PQRSD a las dependencias.
2. Realizar seguimiento a las PQRS de manera periódica</t>
  </si>
  <si>
    <t xml:space="preserve">1. Registro de asistencia, presentación y fotografía de la socializacion del procedimiento de PQRS
2. Informe PQRS </t>
  </si>
  <si>
    <t>1. 8 Julio 2026
    10 Diciembre 2026
2. 8 Julio 2026
     8 Octubre 2026.
     10 Diciembre 2026</t>
  </si>
  <si>
    <t>Posibilidad de direccionamiento inadecuado de los ciudadanos en las rutas de atención y acceso a los servicios del ecosistema IMEBU, debido al desconocimiento del protocolo de atención al ciudadano por parte del personal encargado</t>
  </si>
  <si>
    <t>1. Falta de capacitación del personal.
2. Desconocimiento de los procedimientos de atención.
3. Ausencia de socialización del protocolo institucional.</t>
  </si>
  <si>
    <t>1. Quejas y reclamos por mala atención.
2. Insatisfacción ciudadana.
3. Afectación de la imagen institucional.</t>
  </si>
  <si>
    <t>Evitar</t>
  </si>
  <si>
    <t>1. Realizar jornadas de capacitación y socialización del protocolo de atención al ciudadano al personal responsable de la atención.</t>
  </si>
  <si>
    <t>1. Listado de asistencia y evidencias de capacitación del protocolo de atención al ciudadano.</t>
  </si>
  <si>
    <t>1. 8 Julio 2026
    10 Diciembre 2028</t>
  </si>
  <si>
    <t xml:space="preserve"> E-GPE-PL01</t>
  </si>
  <si>
    <t xml:space="preserve">Creacion del documento </t>
  </si>
  <si>
    <t>Actualización del formato para unificar los documentos del SGC, Implementación de las instrucciones, Cambio del logo Institucional, implementación de instrucciones.</t>
  </si>
  <si>
    <t>Jefe de Oficina de Control Interno, Director y Asesora Jurídica</t>
  </si>
  <si>
    <t xml:space="preserve">Subdirección Administrativa y Financiera - Subdirección Técnica y Profesional Universitario Contabilidad y  Profesional Universitario Tesorería. </t>
  </si>
  <si>
    <t xml:space="preserve">1. Falta de análissis históricos al PAA. 
2. Falta participación de las áreas involucradas en la proyección del PAA. </t>
  </si>
  <si>
    <t>Probabilidad de la proyección no ajustada a las necesidades reales del PAA para la contratación del año.</t>
  </si>
  <si>
    <t xml:space="preserve">1. Proyección inadecuada  en el PAA para la contratación del año
</t>
  </si>
  <si>
    <t>1.Informe de comportamiento del PAA del año inmediatamente anterior.
2. Acta de las reuniones de las proyecciones del PAA.</t>
  </si>
  <si>
    <t>Subdirección Administrativa y Financiera y Subdirección Técnica.</t>
  </si>
  <si>
    <t xml:space="preserve">1.Falta de validación al cumplimiento de las normas archivisticas en las dependencias.
2.Desconocimiento de procedimientos e instrumentos archivisticos dentro de la entidad.
</t>
  </si>
  <si>
    <t>Subdirección Administrativa y Financiera.</t>
  </si>
  <si>
    <t xml:space="preserve">Financiero </t>
  </si>
  <si>
    <t xml:space="preserve">1. Daño total del bien mueble por falta de mantenimiento.
2. Aumento de costos por reposiciones prematuras de los bienes muebles.
</t>
  </si>
  <si>
    <t>1. Elaborar, revisar o actualizar el procedimiento establecido en la entidad.
2. Revisar con las áreas involucradas la necesidad de compra o mantenimiento de equipos, muebles y enseres.
3. Asignar recursos presupuestales que amparen la inversión o gasto por mantenimiento o compra de equipo.</t>
  </si>
  <si>
    <t>1 - GPE</t>
  </si>
  <si>
    <t>2 - GAF</t>
  </si>
  <si>
    <t>4 - GPE</t>
  </si>
  <si>
    <t>6 - GDC</t>
  </si>
  <si>
    <t>8 - GTH</t>
  </si>
  <si>
    <t>11 - GTH</t>
  </si>
  <si>
    <t>12 - GTH</t>
  </si>
  <si>
    <t>14 - GCI</t>
  </si>
  <si>
    <t>18 - GCA</t>
  </si>
  <si>
    <t>20 - GCA</t>
  </si>
  <si>
    <t>22 - GCA</t>
  </si>
  <si>
    <t>24 - GCA</t>
  </si>
  <si>
    <t>25 - GCA</t>
  </si>
  <si>
    <t>26 - GCA</t>
  </si>
  <si>
    <t>28 - GCA</t>
  </si>
  <si>
    <t>30 - GTE</t>
  </si>
  <si>
    <t>31 - GTE</t>
  </si>
  <si>
    <t>45 - GPE</t>
  </si>
  <si>
    <t xml:space="preserve">Subdirección Administrativa y Financiera </t>
  </si>
  <si>
    <t>Subdirección Administrativa y Financiera</t>
  </si>
  <si>
    <t>Jefe de Oficina de Control Interno y  Subdirección Administrativa y Financiera</t>
  </si>
  <si>
    <t>Jefe de Oficina de Control Interno y  Subdirección Administrativa y Financiera, profesional de Sistemas.</t>
  </si>
  <si>
    <t>Subdirección Técnica</t>
  </si>
  <si>
    <t xml:space="preserve">Subdirección Técnica y Subdirección Administrativa y Financiera </t>
  </si>
  <si>
    <t>Asesora Jurídica</t>
  </si>
  <si>
    <t xml:space="preserve">Subdirección Técnica </t>
  </si>
  <si>
    <r>
      <t xml:space="preserve">En este campo se especifica el tipo de tratamiento que se realizará entre 4
opciones disponibles:
• </t>
    </r>
    <r>
      <rPr>
        <b/>
        <sz val="11"/>
        <color theme="1"/>
        <rFont val="Calibri"/>
        <family val="2"/>
        <scheme val="minor"/>
      </rPr>
      <t>Reducir:</t>
    </r>
    <r>
      <rPr>
        <sz val="11"/>
        <color theme="1"/>
        <rFont val="Calibri"/>
        <family val="2"/>
        <scheme val="minor"/>
      </rPr>
      <t xml:space="preserve"> Implementar controles para reducir la probabilidad o el impacto
• </t>
    </r>
    <r>
      <rPr>
        <b/>
        <sz val="11"/>
        <color theme="1"/>
        <rFont val="Calibri"/>
        <family val="2"/>
        <scheme val="minor"/>
      </rPr>
      <t>Compartir:</t>
    </r>
    <r>
      <rPr>
        <sz val="11"/>
        <color theme="1"/>
        <rFont val="Calibri"/>
        <family val="2"/>
        <scheme val="minor"/>
      </rPr>
      <t xml:space="preserve"> Compartir las consecuencias de la materialización del riesgo, por
ejemplo, a través de la adquisición de una ciberpoliza
• </t>
    </r>
    <r>
      <rPr>
        <b/>
        <sz val="11"/>
        <color theme="1"/>
        <rFont val="Calibri"/>
        <family val="2"/>
        <scheme val="minor"/>
      </rPr>
      <t>Aceptar:</t>
    </r>
    <r>
      <rPr>
        <sz val="11"/>
        <color theme="1"/>
        <rFont val="Calibri"/>
        <family val="2"/>
        <scheme val="minor"/>
      </rPr>
      <t xml:space="preserve"> Cuando el nivel del riesgo está por debajo del apetito establecido por la
alta dirección.
</t>
    </r>
    <r>
      <rPr>
        <sz val="11"/>
        <rFont val="Calibri"/>
        <family val="2"/>
        <scheme val="minor"/>
      </rPr>
      <t xml:space="preserve">• </t>
    </r>
    <r>
      <rPr>
        <b/>
        <sz val="11"/>
        <rFont val="Calibri"/>
        <family val="2"/>
        <scheme val="minor"/>
      </rPr>
      <t>Evitar:</t>
    </r>
    <r>
      <rPr>
        <sz val="11"/>
        <rFont val="Calibri"/>
        <family val="2"/>
        <scheme val="minor"/>
      </rPr>
      <t xml:space="preserve"> Cuando se decide eliminar el activo que es fuente del riesgo.</t>
    </r>
  </si>
  <si>
    <t>1. Asignación de presupuesto   para la ejecucion .               
 2.Revision periódica de las actividades programadas</t>
  </si>
  <si>
    <t xml:space="preserve">1. Correo de solicitud de rubro presupuestal.
2. Asiganción al del rubro presúestal de presupuesto para SST.
3. Informes de Gestión trrimestral. </t>
  </si>
  <si>
    <t>1. Asignar de Presupuesto anual para el area SST    
 2. Revisiones periódica de las actividades programadas</t>
  </si>
  <si>
    <t xml:space="preserve">1.  Asignación presupuestal  para la implemetaciónde  los planes.
2. Disposición del recurso humano para la ejecución  de los planes. 
3. Organización de las actividades a ejecutar. </t>
  </si>
  <si>
    <t>1. Posibilidad de hallazgos por los entes de control por incumplienmiento de los planes.
2. Desmotivación de los funcionarios de planta.</t>
  </si>
  <si>
    <t>1.  Desarrollar el Plan de Capacitación y Plan de Bienestar Social e Incentivos de acuerdo a su planeación y programación.</t>
  </si>
  <si>
    <t>Probabilidad de perdida de Gestión del Conocimiento.</t>
  </si>
  <si>
    <t>1.Alta rotación del personal en la Entidad.
2. Falta de empalme en la entrega de cargos.</t>
  </si>
  <si>
    <t xml:space="preserve">1. Diligenciar los formatos que hacen parte de la desvinculación laboral  del personal de planta.
2. Informe final de actividades realizadas del contratista.
3. Diseñar y diligenciar el formato de Paz y Salvo para contratistas. </t>
  </si>
  <si>
    <t>1. Formatos Diligenciados 
2.  Informe final de actividades realizadas del contratista.
3. Formato diseñado y diligenciado en el momento de termanicación de contrato.</t>
  </si>
  <si>
    <t>1. 8 Julio 2026
    8 Octubre 2026.
    10 Diciembre 2026.
.
2.  8 Julio 2026
    8 Octubre 2026.
    10 Diciembre 2026.</t>
  </si>
  <si>
    <t>1. Informe de proyeccion de eventos , una vez recepcionadas las propuestas de grupos de valor externos.
2. Certificado del banco de proyectos (Validación del proyecto de inversión aprobado en donde se dispone el recurso para la bolsa logística del IMEBU)
3. Piezas gráficas de las convocatorias generadas por el IMEBU para participación en eventos.</t>
  </si>
  <si>
    <t>1. Generar la planificación de eventos consolidados.
2. Solicitud de  Disponibilidad de presupuesto a traves de proyectos de inversión.
3. Convocatorias de participación en los eventos apoyados por el IMEBU</t>
  </si>
  <si>
    <t>Transacción u
Operación</t>
  </si>
  <si>
    <t>1. No apoyo al desarrollo de eventos empresariales.
2. No apertura de espacios de participación para emprendedores o empresarios de la Ciudad.</t>
  </si>
  <si>
    <t>1. Falta de disponibilidad presupuestal.
2. Falta de propuestas registradas a tiempo.</t>
  </si>
  <si>
    <t>Probabilidad de no realización de eventos de Ciudad.</t>
  </si>
  <si>
    <t>1. Actas de Registro de Asistencial a reuniones con entidades financieras
2. Convenios Firmados.</t>
  </si>
  <si>
    <t>1. Gestionar reuniones con entidades financieras para planificación de convenios.
2. Firmar convenios con entidades financieras.</t>
  </si>
  <si>
    <t>Afectacion Económica</t>
  </si>
  <si>
    <t xml:space="preserve">No otorgamiento de creditos financieros a poblacion solicitante.
</t>
  </si>
  <si>
    <t>1. Falta de realización de convenios con entidades financieras.
2. Falta de disponibilidad presupuestal.
3. Falta de solicitudes por parte de la poblacion.</t>
  </si>
  <si>
    <t>Probabilidad de no otorgar creditos financieros</t>
  </si>
  <si>
    <t>1. Base de datos de asistentes a capacitaciones e informe de la capacitación realizada.
2. Listado de los lugares disponibles para realizar las capacitaciones.</t>
  </si>
  <si>
    <t>1.  Participación del personal profesional en los puntos digitales autorizados.
2. Numero y definición de lugares requeridos para las capacitaciones.</t>
  </si>
  <si>
    <t xml:space="preserve">Ejecución y
administración
de procesos </t>
  </si>
  <si>
    <t xml:space="preserve">1. Falta de personal que realice las capacitaciones (incapacidades del capacitador).
2. Factores externos (fallas técnicas en los puntos digitales y falta de espacio fisico para el desarrollo de las capacitaciones).
</t>
  </si>
  <si>
    <t>1. Base de datos de las personas atendidas.
2. Base de datos de los diagnosticos realizados a los emprendedores.
3. Numero de publicaciones realizadas.</t>
  </si>
  <si>
    <t>1. Apoyo presencial o virtual del personal profesional en los puntos digitales autorizados.
2.  Realizar diagnosticos o planes de negocio a la poblacion atendida.
3. Socializar a traves de diferentes canales de comunicación la oferta institucional.</t>
  </si>
  <si>
    <t>Ejecución y
Administración
de Procesos</t>
  </si>
  <si>
    <t xml:space="preserve">1. Falta de personal que realice las asesorías.
2. Falta de socialización de la Oferta Institucional.
</t>
  </si>
  <si>
    <t xml:space="preserve">Gestion Técnica para Emprendimiento </t>
  </si>
  <si>
    <t>Gestion Técnica para el Fortalecimiento Empresarial</t>
  </si>
  <si>
    <t xml:space="preserve">1. Actas de reuniones de equipo de comunicaciones donde se especifica la estrategia de contenido que se desarrolla durante cada semana.
2. Pantallazo de Repositorio de material audivisual vinculado a la Subdireccion Tecnica.
</t>
  </si>
  <si>
    <t xml:space="preserve">Gestion Tecnica para el Fomento de Empleo </t>
  </si>
  <si>
    <t>1. Mantener publicado y accesible el Reglamento Interno en la Página Web Institucional del IMEBU para consulta de ciudadanos, usuarios y empleadores</t>
  </si>
  <si>
    <t xml:space="preserve">1. Capturas de publicación del Reglamento Interno en la Pagina Web Institucional del IMEBU. </t>
  </si>
  <si>
    <t>1. Realizar seguimiento mensual a los Indicadores y Metas de Gestión de la Agencia de Empleo, identificando desviaciones y oportunidades de mejora.</t>
  </si>
  <si>
    <t>1. Matriz de Indicadores de Gestión de la Agencia de Empleo e 
Informes de seguimiento y cumplimiento de metas.</t>
  </si>
  <si>
    <t>1. Deficiencias en la formulación y aprobación de los proyectos de inversión.
2. Falta de seguimiento periódico al cumplimiento de las actividades programadas.
3. Falta de articulación y cumplimiento de las metas liderados por el personal de apoyo para su ejecución.
4. Retrasos en la entrega de información por parte de las dependencias involucradas.</t>
  </si>
  <si>
    <t>1. Demoras en la construcción y aprobación del proyecto de inversión.
2. Incumplimiento en la entrega de los informes periódicos.
3. Retrasos e incumplimiento en la ejecución de los planes de acción y metas institucionales.
4. Demoras en la consolidación de informes y en el seguimiento al cumplimiento de metas institucionales.</t>
  </si>
  <si>
    <t>1. Entrega de los proyectos de inversión aprobados por la Secretaria de Planeación Municipal.
2. Realizar seguimiento periódico al cumplimiento de las actividades establecidas en los planes de acción mediante informes de avance.</t>
  </si>
  <si>
    <t>1. Proyectos de Inversion aprobados por la Secretarpia de Planeación
2. Informes de Planes de Acción Trimestrales.</t>
  </si>
  <si>
    <t>1. Falta de capacitación del personal encargado de elaborar y consolidar informes de gestion.
2. Deficiencias en la elaboración de los informes de gestion.
3. Retrasos en la entrega de información por parte de las dependencias responsables.</t>
  </si>
  <si>
    <t xml:space="preserve">1. Presentación de informes de gestion con errores, inconsistencias o información incompleta.
2. Demoras en la presentación oportuna de los informes de gestión institucional.
3. Inconsistencias y retrasos en la consolidación de la información institucional para la elaboración de informes de gestión.
</t>
  </si>
  <si>
    <t>1. Implementar formatos y herramientas de control para el reporte de información.
2. Realizar los seguimientos a la ejecución de los informes de gestión.</t>
  </si>
  <si>
    <t>1. Formatos estandarizados de reporte de información.
2. Informe de Gestión realizado.</t>
  </si>
  <si>
    <t xml:space="preserve">1.  Realizar seguimiento al cargue de informacion de grupos de valor a la plataforma de caracterización.
</t>
  </si>
  <si>
    <t>1. Pantallazo de la Plataforma institucional de recopilacion de informacion actualizada.
2. Base de datos consolidada de grupos de valor.</t>
  </si>
  <si>
    <t>36 -GTU</t>
  </si>
  <si>
    <t>37 -GTU</t>
  </si>
  <si>
    <t>39 - GPE</t>
  </si>
  <si>
    <t>40 - GPE</t>
  </si>
  <si>
    <t>42- GEI</t>
  </si>
  <si>
    <t>3 - GAF</t>
  </si>
  <si>
    <t>47 -GTU</t>
  </si>
  <si>
    <t>48 -GTU</t>
  </si>
  <si>
    <t>52 - GJU</t>
  </si>
  <si>
    <t xml:space="preserve">Gestión de Recurso Físicos </t>
  </si>
  <si>
    <t>Gestión del Talento Humano y SST</t>
  </si>
  <si>
    <t>Gestión de Planeación Estratégica.</t>
  </si>
  <si>
    <t xml:space="preserve">Probabilidad de proyección deficiente en la proyección de las necesidades del PAA para la contratación del año.
</t>
  </si>
  <si>
    <t>1. Seguimiento a las actividades de las diferentes áreas Institucionales. 
2. Simulacro - Creación del Repositorio del diligenciamiento del FURAG.</t>
  </si>
  <si>
    <t>5 - GDC</t>
  </si>
  <si>
    <t>7 - GTH</t>
  </si>
  <si>
    <t>9 - GAF</t>
  </si>
  <si>
    <t>10- GTH</t>
  </si>
  <si>
    <t>13 GCI</t>
  </si>
  <si>
    <t>15- GCI</t>
  </si>
  <si>
    <t>16 - GCA</t>
  </si>
  <si>
    <t>17- GCA</t>
  </si>
  <si>
    <t>21- GCA</t>
  </si>
  <si>
    <t>23- GCA</t>
  </si>
  <si>
    <t>27- GCA</t>
  </si>
  <si>
    <t>29 - GTE</t>
  </si>
  <si>
    <t>32-  GTF</t>
  </si>
  <si>
    <t>33 - GCO</t>
  </si>
  <si>
    <t>34 -GCO</t>
  </si>
  <si>
    <t>35 -GTU</t>
  </si>
  <si>
    <t>38 - GPE</t>
  </si>
  <si>
    <t>41- GEI</t>
  </si>
  <si>
    <t>43 - GEI</t>
  </si>
  <si>
    <t>44 - GPE</t>
  </si>
  <si>
    <t>46 -GTU</t>
  </si>
  <si>
    <t>49 - GJU</t>
  </si>
  <si>
    <t>50 -GJU</t>
  </si>
  <si>
    <t>51 - GJU</t>
  </si>
  <si>
    <t>Gestión Técnica para Fomento de Empleo</t>
  </si>
  <si>
    <t>1. Procedimiento Actualizado - PROCESO NO PROCEDIMIENTO.
2. Convocatoria mesa de trabajo.
3. Acta de la mesa de trabajo.</t>
  </si>
  <si>
    <t xml:space="preserve">1. Ausencia de revisiones periódiocas de la matriz.
2. Carencia de empalme en la entrega de cargos por rotación de personal. </t>
  </si>
  <si>
    <t>1. Realizar el 100% de las Transferencias documentales primarias de la OCI en los tiempos establecidos en el cronograma para la vigencia que aplique la tabla de retención documental vigente.
2. Organizar el 100% de los expedientes producidos por la OCI.
3. Elaborar el 100% de los inventarios documentales de los archivos producidos por la OCI.</t>
  </si>
  <si>
    <t xml:space="preserve">Extravió de la información física y digital de los archivos de gestión que se almacenan en los anaqueles de la asesora  Jurídica. </t>
  </si>
  <si>
    <t xml:space="preserve">1. Perdida de la información 
2. Manejo del riesgo 
3. Sanciones por parte de entes de control u otras entidades 
4. Riesgos antijurídicos. 
5. Riesgos Patrimoniales.
6. Conductas disciplinables.  
</t>
  </si>
  <si>
    <t xml:space="preserve">Afectación reputacional.
Afectación Reputacional </t>
  </si>
  <si>
    <t>correctivo</t>
  </si>
  <si>
    <t>Afectación reputacional 
afectación económica</t>
  </si>
  <si>
    <t xml:space="preserve">Preventivo - correctivo </t>
  </si>
  <si>
    <t>Debilidades en las actividades de supervisión en los contratos de operación financiera.</t>
  </si>
  <si>
    <t>Preventivo y correctivo</t>
  </si>
  <si>
    <t>Supervisores de Contratos y Asesora Jurídica.</t>
  </si>
  <si>
    <t xml:space="preserve">mensual </t>
  </si>
  <si>
    <t xml:space="preserve">Probabilidad de proyección deficiente en la proyección de las necesidades del PAA para la contratación del año
</t>
  </si>
  <si>
    <t>1. Monitoreo realizado al  FURAG.
2.Creación de un simulacro</t>
  </si>
  <si>
    <t xml:space="preserve">1. 8 de Julio 2026
2. 30 octubre  2026
</t>
  </si>
  <si>
    <t>1. Registro de control de ingreso y salida de expedientes.
2. Inventario documental del área jurídica.
3. Procesos creados</t>
  </si>
  <si>
    <t>1.  30 de agosto, 30 de septiembre, 30  octubre 30 de noviembre y 10 de diciembre 2026.
2. 30 de agosto, 30 de septiembre, 30  octubre 30 de noviembre y 10 de diciembre 2026.
3.30 de agosto, 30 de septiembre, 30  octubre 30 de noviembre y 10 de diciembre 2026</t>
  </si>
  <si>
    <t xml:space="preserve">Inexistencia, error y desactualización de procesos, procedimientos y formatos de asuntos contractuales. 
</t>
  </si>
  <si>
    <t xml:space="preserve">1.  Procesos creados y actualizados.
2.  Procedientos creados  y actualizados
3. Formatos creados  y actualizados
4. Informe de Seguimiento </t>
  </si>
  <si>
    <t>1.30 de agosto, 30 de septiembre, 30  octubre 30 de noviembre y 10 de diciembre 2026.
2. 30 de agosto, 30 de septiembre, 30  octubre 30 de noviembre y 10 de diciembre 2026.
3.30 de agosto, 30 de septiembre, 30  octubre 30 de noviembre y 10 de diciembre 2026.
4.30 de agosto, 30 de septiembre, 30  octubre 30 de noviembre y 10 de diciembre 2026.</t>
  </si>
  <si>
    <t xml:space="preserve">1. Incumplimiento de las obligaciones contractuales y posibles sanciones administrativas.
2. Hallazgos por parte de entes de control debido a fallas u omisiones en la supervisón
3. Pérdida de recursos públicos. 
4. Afrontar demandas administrativas. </t>
  </si>
  <si>
    <t xml:space="preserve">1.Aplicar  lineamientos para la supervisión y asesora Jurídica de contratos y/o convenios.
2. Delegar Funciones con controles y seguimiento.
</t>
  </si>
  <si>
    <t xml:space="preserve">1.30 de agosto, 30 de septiembre, 30  octubre 30 de noviembre y 10 de diciembre 2026.
2. 30 de agosto, 30 de septiembre, 30  octubre 30 de noviembre y 10 de diciembre 2026.
</t>
  </si>
  <si>
    <t>1. Debilidad en la información y reporte de los comités de conciliación.
2. Actualización de la política de riesgo antijurídica.</t>
  </si>
  <si>
    <t xml:space="preserve">1. Procesos Judiciales en contra de la Entidad. 
2. Inicio de procesos Penales, Disciplinarios  y Fiscales encontra de los funcionarios. 
</t>
  </si>
  <si>
    <t>Afectación económica  y  Afectación reputacional.</t>
  </si>
  <si>
    <t xml:space="preserve">1. Seguimiento en comité de Conciliación y de Defensa Judicial. </t>
  </si>
  <si>
    <t xml:space="preserve">1. Actas de Comité de Conciliación  y de Defensa Judicial. 
</t>
  </si>
  <si>
    <t>1. Integración planes con información de los sistemas cuando se requiera.
2. Articulación procesos con mesas de trabajo cuando se requiera
3. seguimientos y aprobaciones por parte del Comité institucional cuando se requiera.</t>
  </si>
  <si>
    <t>1. 8 de octubre 2026 - 10  de diciembre 2026.
2.  8 de  octubre 2026 - 10 de diciembre 2026.
3.  8  de  octubre 2026 - 10 de diciembre 2026.</t>
  </si>
  <si>
    <t>1. 30 de julio, 30 de agosto, 30 de septiembre, 30 de octubre, 30 de noviembre y 10 de diciembre 2026.</t>
  </si>
  <si>
    <t>1. 8 de julio 2026
2. 8 de octubre 2026
3. 10 de diciembre 2026</t>
  </si>
  <si>
    <t>2. 8 de octubre 2026</t>
  </si>
  <si>
    <t>1. 8 de julio 2026
2. 8 de octubre 2026
3. 10 de diciembre 2026 o Cada que se requiera.</t>
  </si>
  <si>
    <t xml:space="preserve">semestral </t>
  </si>
  <si>
    <t>1. 8 de julio 2026
2. 10 de diciembre 2026</t>
  </si>
  <si>
    <t>1. 8 de julio 2026
2. 10 de diciembre 2026 o cuando se requiera.</t>
  </si>
  <si>
    <t>3. 10 de diciembre 2026 o Cada que se requiera.</t>
  </si>
  <si>
    <t>1. 8-07-2026
2. 8-10-2026
3. 10-12-2026</t>
  </si>
  <si>
    <t>1. 15-07-2026 
2. 15-01-2027</t>
  </si>
  <si>
    <t>1. 8 de abril 2027
2. 8 de julio 2026
3. 8 de Octubre 2026.
4.10 de Diciembre 2026.</t>
  </si>
  <si>
    <t>1. 8 de abril 2027
2. 8 de julio 2026
3. 8 de Octubre 2026.
4. 10 de Diciembre 2026.</t>
  </si>
  <si>
    <t>1. 8 de abril 2027</t>
  </si>
  <si>
    <t>1. Cada vez que se presente desvinculación laboral.
2. Cada vez que se finalice el contrato de prestación de servicios.  
8 de julio 2026
 8 de Octubre 2026.
10 de Diciembre 2026.</t>
  </si>
  <si>
    <t>1. Plan de Capacitaciones y Plan Bienestar Social actualizados. 
2. Informes de Gestión.</t>
  </si>
  <si>
    <t>1. 8 de abril 2027 y cuando se requiera modificaciones.
2. 8 de julio 2026
 8 de Octubre 2026.
10 de Diciembre 2026.</t>
  </si>
  <si>
    <t xml:space="preserve">1. Informe de Gestión.
2. Contrato  de prestación de servicios o  acto administrativo en el que se evidencia la vinculación del personal idóneo. </t>
  </si>
  <si>
    <t>1. 8 de julio 2026
 8 de Octubre 2026.
10 de Diciembre 2026.
2.8 de julio 2026
 8 de Octubre 2026.
10 de Diciembre 2026.</t>
  </si>
  <si>
    <t>1. Octubre  2026
2. 30 de enero 2027  y luego cada vez que se requiera</t>
  </si>
  <si>
    <t>1. 30 de agosto, 30 de septiembre, 30  octubre 30 de noviembre y 10 de diciembre 2026.</t>
  </si>
  <si>
    <t>Posibilidad de generación de información de auditoría errónea debido a la incorrecta aplicación de los instrumentos para la realización de la auditoria o a la asignación de personal auditor sin cumplimiento de requisitos.</t>
  </si>
  <si>
    <t>Profesional SIGC</t>
  </si>
  <si>
    <t xml:space="preserve">
Líder del Proceso
Profesionales del SIGC</t>
  </si>
  <si>
    <t>19 GCA</t>
  </si>
  <si>
    <t>1. Revisar y Actualizar procedimiento Auditorías Internas estableciendo claramente la importancia de la verificación de requisitos del equipo auditor.
2. Proyectar y Aprobar Plan de Auditorías Anual
3.Revisar la pertinencia de los instrumentos de apoyo establecidos para la ejecución de auditorias</t>
  </si>
  <si>
    <t xml:space="preserve">1.Procedimientos Actualizados de auditorías.
2.Plan de Auditoria proyetado y aprobado.
3.Informe de Seguimiento </t>
  </si>
  <si>
    <t>1. Falta  de controles operativos y de procedimientos.
2.  Falta de procedimientos actualizados y claros sobre archivo de gestión.
3. falta de digitalización de documentos.</t>
  </si>
  <si>
    <t>Lideres de los procesos</t>
  </si>
  <si>
    <t xml:space="preserve">1. Incumplimento de la normatividad interna vigente en los procesos contractuales. 
2.Posibles hallázgos administrativos, disciplinarios o fiscales por parte de los Entes de Control. </t>
  </si>
  <si>
    <t>1. Creación  de los  procedimientos y formatos.
2. Actualización de los procedimientos y formatos.
3. Aplicación de los procesos, procedimientos y formatos.</t>
  </si>
  <si>
    <t xml:space="preserve">Falta de seguimiento e identificación de los procesos judiciales en que hace parte la entidad. </t>
  </si>
  <si>
    <t xml:space="preserve">1. Falta de seguimiento oportuno a las obligaciones y actividades de suspervisión contractual.
2.Falta de procedimiento que vincule al asesor jurídico en un control transversal.
3. falta de control y seguimiento de las etapas de terminación y liquidación 
en la oficina gestora.
</t>
  </si>
  <si>
    <t>1. Aplicar el control de ingreso y salida de documentos del área jurídica.
2. Realizar el inventario documental.
3. Crear procesos.</t>
  </si>
  <si>
    <t xml:space="preserve">1. Falta de creación de  procedimientos  y formatos.
2. Falta de seguimiento y actualización de procedimientos y formatos.
3. inaplicación de los procedimientos y formatos. 
                           </t>
  </si>
  <si>
    <t xml:space="preserve">1. Acta de seguimiento del cumplimiento de lineamientos . Utilización de herramienta.
2. Acto Administrativo de delegación. </t>
  </si>
  <si>
    <r>
      <t xml:space="preserve">RESPONSABLE </t>
    </r>
    <r>
      <rPr>
        <sz val="11"/>
        <rFont val="Arial"/>
        <family val="2"/>
      </rPr>
      <t>(Cargo según Manual de Funciones)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</si>
</sst>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d/m/yyyy"/>
  </numFmts>
  <fonts count="28" x14ac:knownFonts="1">
    <font>
      <sz val="11"/>
      <color theme="1"/>
      <name val="Calibri"/>
      <family val="2"/>
      <scheme val="minor"/>
    </font>
    <font>
      <b/>
      <sz val="11"/>
      <color rgb="FFFFFFFF"/>
      <name val="Calibri"/>
      <family val="2"/>
    </font>
    <font>
      <b/>
      <sz val="16"/>
      <name val="Calibri"/>
      <family val="2"/>
    </font>
    <font>
      <b/>
      <sz val="11"/>
      <color theme="1"/>
      <name val="Calibri"/>
      <family val="2"/>
      <scheme val="minor"/>
    </font>
    <font>
      <sz val="11"/>
      <color theme="1"/>
      <name val="Arial"/>
      <family val="2"/>
    </font>
    <font>
      <b/>
      <sz val="14"/>
      <color theme="1"/>
      <name val="Arial"/>
      <family val="2"/>
    </font>
    <font>
      <sz val="9"/>
      <color indexed="81"/>
      <name val="Tahoma"/>
      <family val="2"/>
    </font>
    <font>
      <b/>
      <sz val="9"/>
      <color indexed="81"/>
      <name val="Tahoma"/>
      <family val="2"/>
    </font>
    <font>
      <b/>
      <sz val="22"/>
      <color theme="1"/>
      <name val="Calibri"/>
      <family val="2"/>
      <scheme val="minor"/>
    </font>
    <font>
      <b/>
      <sz val="16"/>
      <name val="Arial"/>
      <family val="2"/>
    </font>
    <font>
      <sz val="12"/>
      <color theme="1"/>
      <name val="Calibri"/>
      <family val="2"/>
      <scheme val="minor"/>
    </font>
    <font>
      <b/>
      <sz val="9"/>
      <name val="Arial"/>
      <family val="2"/>
    </font>
    <font>
      <b/>
      <sz val="14"/>
      <name val="Arial"/>
      <family val="2"/>
    </font>
    <font>
      <b/>
      <sz val="10"/>
      <color theme="1"/>
      <name val="Arial"/>
      <family val="2"/>
    </font>
    <font>
      <sz val="11"/>
      <name val="Arial"/>
      <family val="2"/>
    </font>
    <font>
      <sz val="11"/>
      <color rgb="FF000000"/>
      <name val="Arial"/>
      <family val="2"/>
    </font>
    <font>
      <b/>
      <sz val="16"/>
      <color theme="0"/>
      <name val="Arial"/>
      <family val="2"/>
    </font>
    <font>
      <b/>
      <sz val="10"/>
      <color theme="0"/>
      <name val="Arial"/>
      <family val="2"/>
    </font>
    <font>
      <sz val="11"/>
      <color rgb="FFFF0000"/>
      <name val="Calibri"/>
      <family val="2"/>
      <scheme val="minor"/>
    </font>
    <font>
      <sz val="11"/>
      <name val="Calibri"/>
      <family val="2"/>
      <scheme val="minor"/>
    </font>
    <font>
      <sz val="11"/>
      <color theme="1"/>
      <name val="Calibri"/>
      <family val="2"/>
      <scheme val="minor"/>
    </font>
    <font>
      <b/>
      <sz val="14"/>
      <color rgb="FFFF0000"/>
      <name val="Arial"/>
      <family val="2"/>
    </font>
    <font>
      <sz val="10"/>
      <name val="Arial"/>
      <family val="2"/>
    </font>
    <font>
      <sz val="10"/>
      <color theme="1"/>
      <name val="Arial"/>
      <family val="2"/>
    </font>
    <font>
      <sz val="10"/>
      <color theme="1"/>
      <name val="Calibri"/>
      <family val="2"/>
      <scheme val="minor"/>
    </font>
    <font>
      <sz val="10"/>
      <name val="Calibri"/>
      <family val="2"/>
      <scheme val="minor"/>
    </font>
    <font>
      <b/>
      <sz val="11"/>
      <name val="Calibri"/>
      <family val="2"/>
      <scheme val="minor"/>
    </font>
    <font>
      <b/>
      <sz val="11"/>
      <name val="Arial"/>
      <family val="2"/>
    </font>
  </fonts>
  <fills count="12">
    <fill>
      <patternFill patternType="none"/>
    </fill>
    <fill>
      <patternFill patternType="gray125"/>
    </fill>
    <fill>
      <patternFill patternType="solid">
        <fgColor rgb="FF00B050"/>
        <bgColor indexed="64"/>
      </patternFill>
    </fill>
    <fill>
      <patternFill patternType="solid">
        <fgColor theme="2"/>
        <bgColor indexed="64"/>
      </patternFill>
    </fill>
    <fill>
      <patternFill patternType="solid">
        <fgColor theme="0"/>
        <bgColor indexed="64"/>
      </patternFill>
    </fill>
    <fill>
      <patternFill patternType="solid">
        <fgColor rgb="FF70AD47"/>
        <bgColor rgb="FF000000"/>
      </patternFill>
    </fill>
    <fill>
      <patternFill patternType="solid">
        <fgColor rgb="FFC6E0B4"/>
        <bgColor rgb="FF000000"/>
      </patternFill>
    </fill>
    <fill>
      <patternFill patternType="solid">
        <fgColor rgb="FFFFFFFF"/>
        <bgColor rgb="FF000000"/>
      </patternFill>
    </fill>
    <fill>
      <patternFill patternType="solid">
        <fgColor theme="4" tint="0.79998168889431442"/>
        <bgColor theme="4" tint="0.79998168889431442"/>
      </patternFill>
    </fill>
    <fill>
      <patternFill patternType="solid">
        <fgColor rgb="FF117925"/>
        <bgColor indexed="64"/>
      </patternFill>
    </fill>
    <fill>
      <patternFill patternType="solid">
        <fgColor theme="0"/>
        <bgColor theme="4" tint="0.79998168889431442"/>
      </patternFill>
    </fill>
    <fill>
      <patternFill patternType="solid">
        <fgColor theme="4" tint="0.79998168889431442"/>
        <bgColor indexed="64"/>
      </patternFill>
    </fill>
  </fills>
  <borders count="36">
    <border>
      <left/>
      <right/>
      <top/>
      <bottom/>
      <diagonal/>
    </border>
    <border>
      <left style="thin">
        <color rgb="FFD9D9D9"/>
      </left>
      <right style="thin">
        <color rgb="FFD9D9D9"/>
      </right>
      <top style="thin">
        <color rgb="FFD9D9D9"/>
      </top>
      <bottom style="thin">
        <color rgb="FFD9D9D9"/>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D9D9D9"/>
      </right>
      <top style="thin">
        <color theme="4" tint="0.39997558519241921"/>
      </top>
      <bottom style="thin">
        <color rgb="FFD9D9D9"/>
      </bottom>
      <diagonal/>
    </border>
    <border>
      <left style="thin">
        <color rgb="FFD9D9D9"/>
      </left>
      <right style="thin">
        <color rgb="FFD9D9D9"/>
      </right>
      <top style="thin">
        <color rgb="FFD9D9D9"/>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0" fillId="0" borderId="0"/>
    <xf numFmtId="43" fontId="20" fillId="0" borderId="0" applyFont="0" applyFill="0" applyBorder="0" applyAlignment="0" applyProtection="0"/>
    <xf numFmtId="9" fontId="20" fillId="0" borderId="0" applyFont="0" applyFill="0" applyBorder="0" applyAlignment="0" applyProtection="0"/>
  </cellStyleXfs>
  <cellXfs count="142">
    <xf numFmtId="0" fontId="0" fillId="0" borderId="0" xfId="0"/>
    <xf numFmtId="0" fontId="2" fillId="0" borderId="0" xfId="0" applyFont="1"/>
    <xf numFmtId="0" fontId="0" fillId="0" borderId="1" xfId="0" applyBorder="1" applyAlignment="1">
      <alignment horizontal="center" vertical="top" wrapText="1"/>
    </xf>
    <xf numFmtId="0" fontId="1" fillId="2" borderId="1"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left" vertical="top" wrapText="1"/>
    </xf>
    <xf numFmtId="0" fontId="0" fillId="3" borderId="1" xfId="0" applyFill="1" applyBorder="1" applyAlignment="1">
      <alignment horizontal="center" vertical="top" wrapText="1"/>
    </xf>
    <xf numFmtId="0" fontId="8" fillId="0" borderId="0" xfId="0" applyFont="1"/>
    <xf numFmtId="0" fontId="4" fillId="0" borderId="0" xfId="0" applyFont="1" applyAlignment="1">
      <alignment horizontal="center" vertical="center"/>
    </xf>
    <xf numFmtId="0" fontId="12" fillId="4" borderId="0" xfId="1" applyFont="1" applyFill="1" applyAlignment="1">
      <alignment horizontal="center" vertical="center" wrapText="1"/>
    </xf>
    <xf numFmtId="0" fontId="13" fillId="0" borderId="0" xfId="0" applyFont="1" applyAlignment="1">
      <alignment horizontal="center" vertical="center"/>
    </xf>
    <xf numFmtId="14" fontId="11" fillId="4" borderId="4" xfId="1" applyNumberFormat="1" applyFont="1" applyFill="1" applyBorder="1" applyAlignment="1">
      <alignment horizontal="center" vertical="center" wrapText="1"/>
    </xf>
    <xf numFmtId="0" fontId="15" fillId="0" borderId="3" xfId="0" applyFont="1" applyBorder="1" applyAlignment="1" applyProtection="1">
      <alignment horizontal="center" vertical="center"/>
      <protection locked="0"/>
    </xf>
    <xf numFmtId="14" fontId="15" fillId="0" borderId="3" xfId="0" applyNumberFormat="1" applyFont="1" applyBorder="1" applyAlignment="1" applyProtection="1">
      <alignment horizontal="center" vertical="center"/>
      <protection locked="0"/>
    </xf>
    <xf numFmtId="0" fontId="15" fillId="7" borderId="25" xfId="0" applyFont="1" applyFill="1" applyBorder="1" applyAlignment="1" applyProtection="1">
      <alignment horizontal="center" vertical="center"/>
      <protection locked="0"/>
    </xf>
    <xf numFmtId="0" fontId="9" fillId="4" borderId="0" xfId="0" applyFont="1" applyFill="1" applyAlignment="1">
      <alignment horizontal="center" vertical="center" wrapText="1"/>
    </xf>
    <xf numFmtId="0" fontId="11" fillId="4" borderId="2" xfId="1" applyFont="1" applyFill="1" applyBorder="1" applyAlignment="1">
      <alignment vertical="center" wrapText="1"/>
    </xf>
    <xf numFmtId="0" fontId="1" fillId="2" borderId="31" xfId="0" applyFont="1" applyFill="1" applyBorder="1" applyAlignment="1">
      <alignment horizontal="center" vertical="center" wrapText="1"/>
    </xf>
    <xf numFmtId="0" fontId="11" fillId="4" borderId="17" xfId="1" applyFont="1" applyFill="1" applyBorder="1" applyAlignment="1">
      <alignment horizontal="center" vertical="center" wrapText="1"/>
    </xf>
    <xf numFmtId="0" fontId="11" fillId="4" borderId="2" xfId="1" applyFont="1" applyFill="1" applyBorder="1" applyAlignment="1">
      <alignment horizontal="center" vertical="center" wrapText="1"/>
    </xf>
    <xf numFmtId="164" fontId="17" fillId="9" borderId="0" xfId="0" applyNumberFormat="1" applyFont="1" applyFill="1" applyAlignment="1">
      <alignment horizontal="center" vertical="center"/>
    </xf>
    <xf numFmtId="0" fontId="21" fillId="4" borderId="0" xfId="1" applyFont="1" applyFill="1" applyAlignment="1">
      <alignment horizontal="center" vertical="center" wrapText="1"/>
    </xf>
    <xf numFmtId="0" fontId="9" fillId="4" borderId="0" xfId="0" applyFont="1" applyFill="1" applyAlignment="1">
      <alignment horizontal="left" vertical="center" wrapText="1"/>
    </xf>
    <xf numFmtId="0" fontId="12" fillId="4" borderId="0" xfId="1" applyFont="1" applyFill="1" applyAlignment="1">
      <alignment horizontal="left" vertical="center" wrapText="1"/>
    </xf>
    <xf numFmtId="0" fontId="1" fillId="2" borderId="1" xfId="0" applyFont="1" applyFill="1" applyBorder="1" applyAlignment="1">
      <alignment horizontal="left" vertical="center" wrapText="1"/>
    </xf>
    <xf numFmtId="0" fontId="0" fillId="0" borderId="0" xfId="0" applyAlignment="1">
      <alignment horizontal="left"/>
    </xf>
    <xf numFmtId="0" fontId="9" fillId="4" borderId="0" xfId="0" applyFont="1" applyFill="1" applyAlignment="1">
      <alignment horizontal="right" vertical="center" wrapText="1"/>
    </xf>
    <xf numFmtId="0" fontId="12" fillId="4" borderId="0" xfId="1" applyFont="1" applyFill="1" applyAlignment="1">
      <alignment horizontal="right" vertical="center" wrapText="1"/>
    </xf>
    <xf numFmtId="0" fontId="1" fillId="2" borderId="1" xfId="0" applyFont="1" applyFill="1" applyBorder="1" applyAlignment="1">
      <alignment horizontal="right" vertical="center" wrapText="1"/>
    </xf>
    <xf numFmtId="0" fontId="0" fillId="0" borderId="0" xfId="0" applyAlignment="1">
      <alignment horizontal="right"/>
    </xf>
    <xf numFmtId="0" fontId="22" fillId="0" borderId="1" xfId="0" applyFont="1" applyBorder="1" applyAlignment="1">
      <alignment vertical="top" wrapText="1"/>
    </xf>
    <xf numFmtId="0" fontId="23" fillId="0" borderId="1" xfId="0" applyFont="1" applyBorder="1" applyAlignment="1">
      <alignment vertical="top" wrapText="1"/>
    </xf>
    <xf numFmtId="0" fontId="23" fillId="8" borderId="1" xfId="0" applyFont="1" applyFill="1" applyBorder="1" applyAlignment="1">
      <alignment vertical="top" wrapText="1"/>
    </xf>
    <xf numFmtId="0" fontId="23" fillId="0" borderId="0" xfId="0" applyFont="1"/>
    <xf numFmtId="0" fontId="24" fillId="4" borderId="1" xfId="0" applyFont="1" applyFill="1" applyBorder="1" applyAlignment="1">
      <alignment vertical="top" wrapText="1"/>
    </xf>
    <xf numFmtId="0" fontId="25" fillId="4" borderId="1" xfId="0" applyFont="1" applyFill="1" applyBorder="1" applyAlignment="1">
      <alignment vertical="top" wrapText="1"/>
    </xf>
    <xf numFmtId="0" fontId="24" fillId="0" borderId="1" xfId="0" applyFont="1" applyBorder="1" applyAlignment="1">
      <alignment vertical="top" wrapText="1"/>
    </xf>
    <xf numFmtId="0" fontId="24" fillId="0" borderId="0" xfId="0" applyFont="1"/>
    <xf numFmtId="0" fontId="24" fillId="0" borderId="1" xfId="0" applyFont="1" applyBorder="1" applyAlignment="1">
      <alignment horizontal="left" vertical="top" wrapText="1"/>
    </xf>
    <xf numFmtId="0" fontId="23" fillId="10" borderId="1" xfId="0" applyFont="1" applyFill="1" applyBorder="1" applyAlignment="1">
      <alignment vertical="top" wrapText="1"/>
    </xf>
    <xf numFmtId="0" fontId="23" fillId="4" borderId="1" xfId="0" applyFont="1" applyFill="1" applyBorder="1" applyAlignment="1">
      <alignment vertical="top" wrapText="1"/>
    </xf>
    <xf numFmtId="0" fontId="24" fillId="4" borderId="0" xfId="0" applyFont="1" applyFill="1"/>
    <xf numFmtId="0" fontId="25" fillId="0" borderId="1" xfId="0" applyFont="1" applyBorder="1" applyAlignment="1">
      <alignment vertical="top" wrapText="1"/>
    </xf>
    <xf numFmtId="0" fontId="24" fillId="0" borderId="32" xfId="0" applyFont="1" applyBorder="1" applyAlignment="1">
      <alignment vertical="top" wrapText="1"/>
    </xf>
    <xf numFmtId="0" fontId="24" fillId="0" borderId="33" xfId="0" applyFont="1" applyBorder="1" applyAlignment="1">
      <alignment vertical="top" wrapText="1"/>
    </xf>
    <xf numFmtId="0" fontId="24" fillId="0" borderId="0" xfId="0" applyFont="1" applyAlignment="1">
      <alignment vertical="top"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1" xfId="0" applyFont="1" applyBorder="1" applyAlignment="1">
      <alignment vertical="center" wrapText="1"/>
    </xf>
    <xf numFmtId="0" fontId="25" fillId="0" borderId="1" xfId="0" applyFont="1" applyBorder="1" applyAlignment="1">
      <alignment vertical="center" wrapText="1"/>
    </xf>
    <xf numFmtId="0" fontId="24" fillId="0" borderId="32" xfId="0" applyFont="1" applyBorder="1" applyAlignment="1">
      <alignment vertical="center" wrapText="1"/>
    </xf>
    <xf numFmtId="0" fontId="24" fillId="8" borderId="33" xfId="0" applyFont="1" applyFill="1" applyBorder="1" applyAlignment="1">
      <alignment vertical="center" wrapText="1"/>
    </xf>
    <xf numFmtId="0" fontId="24" fillId="0" borderId="0" xfId="0" applyFont="1" applyAlignment="1">
      <alignment vertical="center"/>
    </xf>
    <xf numFmtId="0" fontId="24" fillId="0" borderId="0" xfId="0" applyFont="1" applyAlignment="1">
      <alignment vertical="center" wrapText="1"/>
    </xf>
    <xf numFmtId="17" fontId="25" fillId="0" borderId="1" xfId="0" applyNumberFormat="1" applyFont="1" applyBorder="1" applyAlignment="1">
      <alignment vertical="top" wrapText="1"/>
    </xf>
    <xf numFmtId="17" fontId="25" fillId="0" borderId="1" xfId="0" applyNumberFormat="1" applyFont="1" applyBorder="1" applyAlignment="1">
      <alignment horizontal="center" vertical="center" wrapText="1"/>
    </xf>
    <xf numFmtId="17" fontId="25" fillId="0" borderId="1" xfId="0" applyNumberFormat="1" applyFont="1" applyBorder="1" applyAlignment="1">
      <alignment vertical="center" wrapText="1"/>
    </xf>
    <xf numFmtId="0" fontId="25" fillId="0" borderId="1" xfId="0" applyFont="1" applyBorder="1" applyAlignment="1">
      <alignment horizontal="left" vertical="center" wrapText="1"/>
    </xf>
    <xf numFmtId="0" fontId="25" fillId="0" borderId="1" xfId="0" applyFont="1" applyBorder="1" applyAlignment="1">
      <alignment horizontal="left" vertical="top" wrapText="1"/>
    </xf>
    <xf numFmtId="0" fontId="22" fillId="0" borderId="1" xfId="0" applyFont="1" applyBorder="1" applyAlignment="1">
      <alignment horizontal="center" vertical="center" wrapText="1"/>
    </xf>
    <xf numFmtId="0" fontId="0" fillId="0" borderId="0" xfId="0" applyAlignment="1">
      <alignment horizontal="center" vertical="center"/>
    </xf>
    <xf numFmtId="0" fontId="22" fillId="0" borderId="1" xfId="0" applyFont="1" applyBorder="1" applyAlignment="1">
      <alignment horizontal="left" vertical="top" wrapText="1"/>
    </xf>
    <xf numFmtId="0" fontId="22" fillId="0" borderId="1" xfId="0" applyFont="1" applyBorder="1" applyAlignment="1">
      <alignment horizontal="center" vertical="top" wrapText="1"/>
    </xf>
    <xf numFmtId="0" fontId="22" fillId="0" borderId="1" xfId="2" applyNumberFormat="1" applyFont="1" applyBorder="1" applyAlignment="1">
      <alignment horizontal="right" vertical="top" wrapText="1"/>
    </xf>
    <xf numFmtId="0" fontId="22" fillId="0" borderId="1" xfId="0" applyFont="1" applyBorder="1" applyAlignment="1">
      <alignment horizontal="right" vertical="top" wrapText="1"/>
    </xf>
    <xf numFmtId="0" fontId="22" fillId="0" borderId="1" xfId="3" applyNumberFormat="1" applyFont="1" applyBorder="1" applyAlignment="1">
      <alignment horizontal="right" vertical="top" wrapText="1"/>
    </xf>
    <xf numFmtId="0" fontId="25" fillId="0" borderId="1" xfId="0" applyFont="1" applyBorder="1" applyAlignment="1">
      <alignment horizontal="right" vertical="top" wrapText="1"/>
    </xf>
    <xf numFmtId="1" fontId="22" fillId="0" borderId="1" xfId="0" applyNumberFormat="1" applyFont="1" applyBorder="1" applyAlignment="1">
      <alignment vertical="top" wrapText="1"/>
    </xf>
    <xf numFmtId="0" fontId="22" fillId="0" borderId="34" xfId="0" applyFont="1" applyBorder="1" applyAlignment="1">
      <alignment vertical="top" wrapText="1"/>
    </xf>
    <xf numFmtId="0" fontId="25" fillId="4" borderId="1" xfId="0" applyFont="1" applyFill="1" applyBorder="1" applyAlignment="1">
      <alignment horizontal="center"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right" vertical="top" wrapText="1"/>
    </xf>
    <xf numFmtId="0" fontId="25" fillId="4" borderId="1" xfId="0" applyFont="1" applyFill="1" applyBorder="1" applyAlignment="1">
      <alignment horizontal="left" vertical="top" wrapText="1"/>
    </xf>
    <xf numFmtId="1" fontId="25" fillId="0" borderId="1" xfId="0" applyNumberFormat="1" applyFont="1" applyBorder="1" applyAlignment="1">
      <alignment horizontal="right" vertical="top" wrapText="1"/>
    </xf>
    <xf numFmtId="0" fontId="25" fillId="0" borderId="1" xfId="0" applyFont="1" applyBorder="1" applyAlignment="1">
      <alignment horizontal="right" vertical="center" wrapText="1"/>
    </xf>
    <xf numFmtId="0" fontId="25" fillId="0" borderId="1" xfId="0" applyFont="1" applyBorder="1" applyAlignment="1">
      <alignment horizontal="center" vertical="top" wrapText="1"/>
    </xf>
    <xf numFmtId="0" fontId="19" fillId="0" borderId="1" xfId="0" applyFont="1" applyBorder="1" applyAlignment="1">
      <alignment vertical="top" wrapText="1"/>
    </xf>
    <xf numFmtId="0" fontId="19" fillId="0" borderId="1" xfId="0" applyFont="1" applyBorder="1" applyAlignment="1">
      <alignment horizontal="left" vertical="top" wrapText="1"/>
    </xf>
    <xf numFmtId="0" fontId="25" fillId="0" borderId="0" xfId="0" applyFont="1" applyAlignment="1">
      <alignment vertical="top" wrapText="1"/>
    </xf>
    <xf numFmtId="1" fontId="25" fillId="0" borderId="1" xfId="0" applyNumberFormat="1" applyFont="1" applyBorder="1" applyAlignment="1">
      <alignment vertical="top" wrapText="1"/>
    </xf>
    <xf numFmtId="0" fontId="25" fillId="0" borderId="0" xfId="0" applyFont="1" applyAlignment="1">
      <alignment vertical="center" wrapText="1"/>
    </xf>
    <xf numFmtId="0" fontId="25" fillId="11" borderId="1" xfId="0" applyFont="1" applyFill="1" applyBorder="1" applyAlignment="1">
      <alignment vertical="top" wrapText="1"/>
    </xf>
    <xf numFmtId="0" fontId="4" fillId="0" borderId="0" xfId="0" applyFont="1" applyAlignment="1">
      <alignment horizontal="center" vertical="center"/>
    </xf>
    <xf numFmtId="0" fontId="4" fillId="0" borderId="30" xfId="0" applyFont="1" applyBorder="1" applyAlignment="1">
      <alignment horizontal="center" vertical="center"/>
    </xf>
    <xf numFmtId="0" fontId="16" fillId="9" borderId="0" xfId="0" applyFont="1" applyFill="1" applyAlignment="1">
      <alignment horizontal="center" vertical="center" wrapText="1"/>
    </xf>
    <xf numFmtId="0" fontId="11" fillId="4" borderId="28" xfId="1" applyFont="1" applyFill="1" applyBorder="1" applyAlignment="1">
      <alignment horizontal="center" vertical="center" wrapText="1"/>
    </xf>
    <xf numFmtId="0" fontId="11" fillId="4" borderId="29" xfId="1" applyFont="1" applyFill="1" applyBorder="1" applyAlignment="1">
      <alignment horizontal="center" vertical="center" wrapText="1"/>
    </xf>
    <xf numFmtId="0" fontId="11" fillId="4" borderId="6" xfId="1" applyFont="1" applyFill="1" applyBorder="1" applyAlignment="1">
      <alignment horizontal="center" vertical="center" wrapText="1"/>
    </xf>
    <xf numFmtId="0" fontId="11" fillId="4" borderId="7" xfId="1"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164" fontId="17" fillId="9" borderId="0" xfId="0" applyNumberFormat="1" applyFont="1" applyFill="1" applyAlignment="1">
      <alignment horizontal="center" vertical="center"/>
    </xf>
    <xf numFmtId="164" fontId="17" fillId="9" borderId="0" xfId="0" applyNumberFormat="1" applyFont="1" applyFill="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14" fillId="7" borderId="22" xfId="0" applyFont="1" applyFill="1" applyBorder="1" applyAlignment="1" applyProtection="1">
      <alignment horizontal="center" vertical="center" wrapText="1"/>
      <protection locked="0"/>
    </xf>
    <xf numFmtId="0" fontId="14" fillId="7" borderId="23" xfId="0" applyFont="1" applyFill="1" applyBorder="1" applyAlignment="1" applyProtection="1">
      <alignment horizontal="center" vertical="center" wrapText="1"/>
      <protection locked="0"/>
    </xf>
    <xf numFmtId="0" fontId="14" fillId="7" borderId="24"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14" fillId="7" borderId="26" xfId="0" applyFont="1" applyFill="1" applyBorder="1" applyAlignment="1" applyProtection="1">
      <alignment horizontal="center" vertical="center" wrapText="1"/>
      <protection locked="0"/>
    </xf>
    <xf numFmtId="0" fontId="14" fillId="7" borderId="27" xfId="0" applyFont="1" applyFill="1" applyBorder="1" applyAlignment="1" applyProtection="1">
      <alignment horizontal="center" vertical="center" wrapText="1"/>
      <protection locked="0"/>
    </xf>
    <xf numFmtId="0" fontId="15" fillId="7" borderId="5" xfId="0" applyFont="1" applyFill="1" applyBorder="1" applyAlignment="1" applyProtection="1">
      <alignment horizontal="center" vertical="center" wrapText="1"/>
      <protection locked="0"/>
    </xf>
    <xf numFmtId="0" fontId="15" fillId="7" borderId="26" xfId="0" applyFont="1" applyFill="1" applyBorder="1" applyAlignment="1" applyProtection="1">
      <alignment horizontal="center" vertical="center" wrapText="1"/>
      <protection locked="0"/>
    </xf>
    <xf numFmtId="0" fontId="15" fillId="7" borderId="27" xfId="0" applyFont="1" applyFill="1" applyBorder="1" applyAlignment="1" applyProtection="1">
      <alignment horizontal="center" vertical="center" wrapText="1"/>
      <protection locked="0"/>
    </xf>
    <xf numFmtId="0" fontId="0" fillId="0" borderId="0" xfId="0"/>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0" xfId="0" applyFont="1" applyAlignment="1">
      <alignment horizontal="center" vertical="center"/>
    </xf>
    <xf numFmtId="0" fontId="19" fillId="0" borderId="0" xfId="0" applyFont="1"/>
    <xf numFmtId="0" fontId="19" fillId="0" borderId="0" xfId="0" applyFont="1" applyAlignment="1">
      <alignment horizontal="right"/>
    </xf>
    <xf numFmtId="0" fontId="19" fillId="0" borderId="0" xfId="0" applyFont="1" applyAlignment="1">
      <alignment horizontal="left"/>
    </xf>
    <xf numFmtId="0" fontId="27" fillId="5" borderId="16" xfId="0" applyFont="1" applyFill="1" applyBorder="1" applyAlignment="1" applyProtection="1">
      <alignment horizontal="center" vertical="center"/>
      <protection locked="0"/>
    </xf>
    <xf numFmtId="0" fontId="27" fillId="5" borderId="17" xfId="0" applyFont="1" applyFill="1" applyBorder="1" applyAlignment="1" applyProtection="1">
      <alignment horizontal="center" vertical="center"/>
      <protection locked="0"/>
    </xf>
    <xf numFmtId="0" fontId="27" fillId="5" borderId="2" xfId="0" applyFont="1" applyFill="1" applyBorder="1" applyAlignment="1" applyProtection="1">
      <alignment horizontal="center" vertical="center"/>
      <protection locked="0"/>
    </xf>
    <xf numFmtId="0" fontId="27" fillId="6" borderId="18" xfId="0" applyFont="1" applyFill="1" applyBorder="1" applyAlignment="1" applyProtection="1">
      <alignment horizontal="center" vertical="center"/>
      <protection locked="0"/>
    </xf>
    <xf numFmtId="0" fontId="27" fillId="6" borderId="19" xfId="0" applyFont="1" applyFill="1" applyBorder="1" applyAlignment="1" applyProtection="1">
      <alignment horizontal="center" vertical="center"/>
      <protection locked="0"/>
    </xf>
    <xf numFmtId="0" fontId="27" fillId="6" borderId="20" xfId="0" applyFont="1" applyFill="1" applyBorder="1" applyAlignment="1" applyProtection="1">
      <alignment horizontal="center" vertical="center"/>
      <protection locked="0"/>
    </xf>
    <xf numFmtId="0" fontId="27" fillId="6" borderId="17" xfId="0" applyFont="1" applyFill="1" applyBorder="1" applyAlignment="1" applyProtection="1">
      <alignment horizontal="center" vertical="center"/>
      <protection locked="0"/>
    </xf>
    <xf numFmtId="0" fontId="27" fillId="6" borderId="21" xfId="0" applyFont="1" applyFill="1" applyBorder="1" applyAlignment="1" applyProtection="1">
      <alignment horizontal="center" vertical="center"/>
      <protection locked="0"/>
    </xf>
    <xf numFmtId="0" fontId="27" fillId="6" borderId="19" xfId="0" applyFont="1" applyFill="1" applyBorder="1" applyAlignment="1" applyProtection="1">
      <alignment horizontal="center" vertical="center" wrapText="1"/>
      <protection locked="0"/>
    </xf>
    <xf numFmtId="0" fontId="14" fillId="0" borderId="3" xfId="0" applyFont="1" applyBorder="1" applyAlignment="1" applyProtection="1">
      <alignment horizontal="center" vertical="center"/>
      <protection locked="0"/>
    </xf>
    <xf numFmtId="165" fontId="14" fillId="0" borderId="35" xfId="0" applyNumberFormat="1" applyFont="1" applyBorder="1" applyAlignment="1">
      <alignment horizontal="center" vertical="center" wrapText="1"/>
    </xf>
    <xf numFmtId="0" fontId="14" fillId="7" borderId="25" xfId="0" applyFont="1" applyFill="1" applyBorder="1" applyAlignment="1" applyProtection="1">
      <alignment horizontal="center" vertical="center"/>
      <protection locked="0"/>
    </xf>
  </cellXfs>
  <cellStyles count="4">
    <cellStyle name="Millares" xfId="2" builtinId="3"/>
    <cellStyle name="Normal" xfId="0" builtinId="0"/>
    <cellStyle name="Normal 2" xfId="1" xr:uid="{EFE1CA54-7F4A-4D3A-A286-AD55D70A2278}"/>
    <cellStyle name="Porcentaje" xfId="3" builtinId="5"/>
  </cellStyles>
  <dxfs count="79">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alignment horizontal="general"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strike val="0"/>
        <outline val="0"/>
        <shadow val="0"/>
        <u val="none"/>
        <vertAlign val="baseline"/>
        <color auto="1"/>
      </font>
    </dxf>
    <dxf>
      <font>
        <strike val="0"/>
        <outline val="0"/>
        <shadow val="0"/>
        <u val="none"/>
        <vertAlign val="baseline"/>
        <color auto="1"/>
      </font>
      <alignment horizontal="general" vertical="top" textRotation="0" wrapText="1" indent="0" justifyLastLine="0" shrinkToFit="0" readingOrder="0"/>
      <border diagonalUp="0" diagonalDown="0" outline="0">
        <left style="thin">
          <color rgb="FFD9D9D9"/>
        </left>
        <right style="thin">
          <color rgb="FFD9D9D9"/>
        </right>
        <top style="thin">
          <color rgb="FFD9D9D9"/>
        </top>
        <bottom style="thin">
          <color rgb="FFD9D9D9"/>
        </bottom>
      </border>
    </dxf>
    <dxf>
      <font>
        <strike val="0"/>
        <outline val="0"/>
        <shadow val="0"/>
        <u val="none"/>
        <vertAlign val="baseline"/>
        <color auto="1"/>
      </font>
      <alignment horizontal="left" textRotation="0" indent="0" justifyLastLine="0" shrinkToFit="0" readingOrder="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alignment horizontal="right" textRotation="0" indent="0" justifyLastLine="0" shrinkToFit="0" readingOrder="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alignment horizontal="right" textRotation="0" indent="0" justifyLastLine="0" shrinkToFit="0" readingOrder="0"/>
    </dxf>
    <dxf>
      <font>
        <strike val="0"/>
        <outline val="0"/>
        <shadow val="0"/>
        <u val="none"/>
        <vertAlign val="baseline"/>
        <color auto="1"/>
      </font>
      <alignment horizontal="right" textRotation="0" indent="0" justifyLastLine="0" shrinkToFit="0" readingOrder="0"/>
    </dxf>
    <dxf>
      <font>
        <strike val="0"/>
        <outline val="0"/>
        <shadow val="0"/>
        <u val="none"/>
        <vertAlign val="baseline"/>
        <color auto="1"/>
      </font>
      <alignment horizontal="right" textRotation="0" indent="0" justifyLastLine="0" shrinkToFit="0" readingOrder="0"/>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alignment horizontal="center" vertical="center" textRotation="0" indent="0" justifyLastLine="0" shrinkToFit="0" readingOrder="0"/>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solid">
          <fgColor indexed="64"/>
          <bgColor rgb="FF00B050"/>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
      <fill>
        <patternFill patternType="solid">
          <fgColor rgb="FFF8CBAD"/>
          <bgColor rgb="FFF8CBAD"/>
        </patternFill>
      </fill>
    </dxf>
    <dxf>
      <fill>
        <patternFill patternType="solid">
          <fgColor rgb="FFF4B084"/>
          <bgColor rgb="FFF4B084"/>
        </patternFill>
      </fill>
    </dxf>
    <dxf>
      <fill>
        <patternFill patternType="solid">
          <fgColor rgb="FFFFEB9C"/>
          <bgColor rgb="FFFFEB9C"/>
        </patternFill>
      </fill>
    </dxf>
    <dxf>
      <fill>
        <patternFill patternType="solid">
          <fgColor rgb="FFC6EFCE"/>
          <bgColor rgb="FFC6EFCE"/>
        </patternFill>
      </fill>
    </dxf>
  </dxfs>
  <tableStyles count="0" defaultTableStyle="TableStyleMedium9" defaultPivotStyle="PivotStyleLight16"/>
  <colors>
    <mruColors>
      <color rgb="FF117925"/>
      <color rgb="FF32E254"/>
      <color rgb="FF3ED645"/>
      <color rgb="FF59F024"/>
      <color rgb="FFD0DFAF"/>
      <color rgb="FF06BA0A"/>
      <color rgb="FF035505"/>
      <color rgb="FF77FB7A"/>
      <color rgb="FF7EF4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a:defRPr/>
            </a:pPr>
            <a:r>
              <a:rPr lang="es-CO"/>
              <a:t>Distribución de Riesgos</a:t>
            </a:r>
          </a:p>
        </c:rich>
      </c:tx>
      <c:overlay val="1"/>
    </c:title>
    <c:autoTitleDeleted val="0"/>
    <c:plotArea>
      <c:layout/>
      <c:barChart>
        <c:barDir val="col"/>
        <c:grouping val="clustered"/>
        <c:varyColors val="1"/>
        <c:ser>
          <c:idx val="0"/>
          <c:order val="0"/>
          <c:spPr>
            <a:ln>
              <a:prstDash val="solid"/>
            </a:ln>
          </c:spPr>
          <c:invertIfNegative val="1"/>
          <c:cat>
            <c:strRef>
              <c:f>'Tablero de Control General'!$A$3:$A$6</c:f>
              <c:strCache>
                <c:ptCount val="4"/>
                <c:pt idx="0">
                  <c:v>Riesgos Bajos</c:v>
                </c:pt>
                <c:pt idx="1">
                  <c:v>Riesgos Moderados</c:v>
                </c:pt>
                <c:pt idx="2">
                  <c:v>Riesgos Altos</c:v>
                </c:pt>
                <c:pt idx="3">
                  <c:v>Riesgos Extremos</c:v>
                </c:pt>
              </c:strCache>
            </c:strRef>
          </c:cat>
          <c:val>
            <c:numRef>
              <c:f>'Tablero de Control General'!$B$3:$B$6</c:f>
              <c:numCache>
                <c:formatCode>General</c:formatCode>
                <c:ptCount val="4"/>
                <c:pt idx="0">
                  <c:v>26</c:v>
                </c:pt>
                <c:pt idx="1">
                  <c:v>15</c:v>
                </c:pt>
                <c:pt idx="2">
                  <c:v>10</c:v>
                </c:pt>
                <c:pt idx="3">
                  <c:v>1</c:v>
                </c:pt>
              </c:numCache>
            </c:numRef>
          </c:val>
          <c:extLst>
            <c:ext xmlns:c16="http://schemas.microsoft.com/office/drawing/2014/chart" uri="{C3380CC4-5D6E-409C-BE32-E72D297353CC}">
              <c16:uniqueId val="{00000000-606D-4229-8FB5-6E4C0DDCB7A7}"/>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a:defRPr/>
            </a:pPr>
            <a:r>
              <a:rPr lang="es-CO"/>
              <a:t>Semaforización</a:t>
            </a:r>
          </a:p>
        </c:rich>
      </c:tx>
      <c:overlay val="1"/>
    </c:title>
    <c:autoTitleDeleted val="0"/>
    <c:plotArea>
      <c:layout/>
      <c:pieChart>
        <c:varyColors val="1"/>
        <c:ser>
          <c:idx val="0"/>
          <c:order val="0"/>
          <c:spPr>
            <a:ln>
              <a:prstDash val="solid"/>
            </a:ln>
          </c:spPr>
          <c:cat>
            <c:strRef>
              <c:f>'Tablero de Control General'!$A$3:$A$6</c:f>
              <c:strCache>
                <c:ptCount val="4"/>
                <c:pt idx="0">
                  <c:v>Riesgos Bajos</c:v>
                </c:pt>
                <c:pt idx="1">
                  <c:v>Riesgos Moderados</c:v>
                </c:pt>
                <c:pt idx="2">
                  <c:v>Riesgos Altos</c:v>
                </c:pt>
                <c:pt idx="3">
                  <c:v>Riesgos Extremos</c:v>
                </c:pt>
              </c:strCache>
            </c:strRef>
          </c:cat>
          <c:val>
            <c:numRef>
              <c:f>'Tablero de Control General'!$B$3:$B$6</c:f>
              <c:numCache>
                <c:formatCode>General</c:formatCode>
                <c:ptCount val="4"/>
                <c:pt idx="0">
                  <c:v>26</c:v>
                </c:pt>
                <c:pt idx="1">
                  <c:v>15</c:v>
                </c:pt>
                <c:pt idx="2">
                  <c:v>10</c:v>
                </c:pt>
                <c:pt idx="3">
                  <c:v>1</c:v>
                </c:pt>
              </c:numCache>
            </c:numRef>
          </c:val>
          <c:extLst>
            <c:ext xmlns:c16="http://schemas.microsoft.com/office/drawing/2014/chart" uri="{C3380CC4-5D6E-409C-BE32-E72D297353CC}">
              <c16:uniqueId val="{00000000-A899-4167-A2A2-5693A282453F}"/>
            </c:ext>
          </c:extLst>
        </c:ser>
        <c:dLbls>
          <c:showLegendKey val="0"/>
          <c:showVal val="0"/>
          <c:showCatName val="0"/>
          <c:showSerName val="0"/>
          <c:showPercent val="0"/>
          <c:showBubbleSize val="0"/>
          <c:showLeaderLines val="1"/>
        </c:dLbls>
        <c:firstSliceAng val="0"/>
      </c:pieChart>
    </c:plotArea>
    <c:legend>
      <c:legendPos val="r"/>
      <c:overlay val="1"/>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563451</xdr:colOff>
      <xdr:row>0</xdr:row>
      <xdr:rowOff>214649</xdr:rowOff>
    </xdr:from>
    <xdr:to>
      <xdr:col>2</xdr:col>
      <xdr:colOff>389049</xdr:colOff>
      <xdr:row>3</xdr:row>
      <xdr:rowOff>239954</xdr:rowOff>
    </xdr:to>
    <xdr:pic>
      <xdr:nvPicPr>
        <xdr:cNvPr id="2" name="Imagen 1" descr="Interfaz de usuario gráfica&#10;&#10;El contenido generado por IA puede ser incorrecto.">
          <a:extLst>
            <a:ext uri="{FF2B5EF4-FFF2-40B4-BE49-F238E27FC236}">
              <a16:creationId xmlns:a16="http://schemas.microsoft.com/office/drawing/2014/main" id="{20F83A03-B5C4-22E8-AF0B-2C40E0DEF9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451" y="214649"/>
          <a:ext cx="2052570" cy="78998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254000</xdr:colOff>
      <xdr:row>3</xdr:row>
      <xdr:rowOff>114300</xdr:rowOff>
    </xdr:from>
    <xdr:to>
      <xdr:col>3</xdr:col>
      <xdr:colOff>2338991</xdr:colOff>
      <xdr:row>3</xdr:row>
      <xdr:rowOff>1292583</xdr:rowOff>
    </xdr:to>
    <xdr:pic>
      <xdr:nvPicPr>
        <xdr:cNvPr id="3" name="Imagen 2">
          <a:extLst>
            <a:ext uri="{FF2B5EF4-FFF2-40B4-BE49-F238E27FC236}">
              <a16:creationId xmlns:a16="http://schemas.microsoft.com/office/drawing/2014/main" id="{4B734674-B4F5-CD03-EABC-7427DBD773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0" y="666750"/>
          <a:ext cx="2084991" cy="1178283"/>
        </a:xfrm>
        <a:prstGeom prst="rect">
          <a:avLst/>
        </a:prstGeom>
      </xdr:spPr>
    </xdr:pic>
    <xdr:clientData/>
  </xdr:twoCellAnchor>
  <xdr:twoCellAnchor editAs="oneCell">
    <xdr:from>
      <xdr:col>15</xdr:col>
      <xdr:colOff>311151</xdr:colOff>
      <xdr:row>3</xdr:row>
      <xdr:rowOff>546101</xdr:rowOff>
    </xdr:from>
    <xdr:to>
      <xdr:col>15</xdr:col>
      <xdr:colOff>2607871</xdr:colOff>
      <xdr:row>3</xdr:row>
      <xdr:rowOff>1181101</xdr:rowOff>
    </xdr:to>
    <xdr:pic>
      <xdr:nvPicPr>
        <xdr:cNvPr id="5" name="Imagen 4">
          <a:extLst>
            <a:ext uri="{FF2B5EF4-FFF2-40B4-BE49-F238E27FC236}">
              <a16:creationId xmlns:a16="http://schemas.microsoft.com/office/drawing/2014/main" id="{B613DEA9-41E0-2EDC-3CA1-A85C8B3262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73751" y="1098551"/>
          <a:ext cx="2296720" cy="635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xdr:colOff>
      <xdr:row>1</xdr:row>
      <xdr:rowOff>19050</xdr:rowOff>
    </xdr:from>
    <xdr:to>
      <xdr:col>10</xdr:col>
      <xdr:colOff>457201</xdr:colOff>
      <xdr:row>32</xdr:row>
      <xdr:rowOff>19050</xdr:rowOff>
    </xdr:to>
    <xdr:pic>
      <xdr:nvPicPr>
        <xdr:cNvPr id="2" name="Imagen 1">
          <a:extLst>
            <a:ext uri="{FF2B5EF4-FFF2-40B4-BE49-F238E27FC236}">
              <a16:creationId xmlns:a16="http://schemas.microsoft.com/office/drawing/2014/main" id="{002D983F-81DF-4E80-83EC-9315C8A1B3D1}"/>
            </a:ext>
          </a:extLst>
        </xdr:cNvPr>
        <xdr:cNvPicPr>
          <a:picLocks noChangeAspect="1"/>
        </xdr:cNvPicPr>
      </xdr:nvPicPr>
      <xdr:blipFill rotWithShape="1">
        <a:blip xmlns:r="http://schemas.openxmlformats.org/officeDocument/2006/relationships" r:embed="rId1"/>
        <a:srcRect l="27456" t="8725" r="28029" b="8712"/>
        <a:stretch/>
      </xdr:blipFill>
      <xdr:spPr>
        <a:xfrm>
          <a:off x="2286001" y="209550"/>
          <a:ext cx="5791200" cy="5905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0</xdr:colOff>
      <xdr:row>2</xdr:row>
      <xdr:rowOff>0</xdr:rowOff>
    </xdr:from>
    <xdr:ext cx="5400000" cy="288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3</xdr:col>
      <xdr:colOff>0</xdr:colOff>
      <xdr:row>19</xdr:row>
      <xdr:rowOff>0</xdr:rowOff>
    </xdr:from>
    <xdr:ext cx="5400000" cy="2700000"/>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Riesgos" displayName="TablaRiesgos" ref="A8:AA60" headerRowDxfId="30">
  <autoFilter ref="A8:AA60" xr:uid="{00000000-0009-0000-0100-000001000000}">
    <filterColumn colId="14">
      <filters>
        <filter val="trimestral"/>
      </filters>
    </filterColumn>
  </autoFilter>
  <tableColumns count="27">
    <tableColumn id="1" xr3:uid="{00000000-0010-0000-0000-000001000000}" name="Código Riesgo" dataDxfId="23"/>
    <tableColumn id="2" xr3:uid="{00000000-0010-0000-0000-000002000000}" name="Proceso" dataDxfId="22"/>
    <tableColumn id="4" xr3:uid="{00000000-0010-0000-0000-000004000000}" name="Tipo Riesgo" dataDxfId="21"/>
    <tableColumn id="5" xr3:uid="{00000000-0010-0000-0000-000005000000}" name="Gestión de Planeación Presupuestal." dataDxfId="20"/>
    <tableColumn id="6" xr3:uid="{00000000-0010-0000-0000-000006000000}" name="Causa" dataDxfId="19"/>
    <tableColumn id="7" xr3:uid="{00000000-0010-0000-0000-000007000000}" name="Consecuencia" dataDxfId="18"/>
    <tableColumn id="8" xr3:uid="{00000000-0010-0000-0000-000008000000}" name="Factor Riesgo" dataDxfId="17"/>
    <tableColumn id="9" xr3:uid="{00000000-0010-0000-0000-000009000000}" name="Área Impacto" dataDxfId="16"/>
    <tableColumn id="10" xr3:uid="{00000000-0010-0000-0000-00000A000000}" name="Probabilidad" dataDxfId="15"/>
    <tableColumn id="11" xr3:uid="{00000000-0010-0000-0000-00000B000000}" name="Impacto" dataDxfId="14"/>
    <tableColumn id="12" xr3:uid="{00000000-0010-0000-0000-00000C000000}" name="Riesgo Inherente" dataDxfId="13"/>
    <tableColumn id="13" xr3:uid="{00000000-0010-0000-0000-00000D000000}" name="Control Existente" dataDxfId="12"/>
    <tableColumn id="14" xr3:uid="{00000000-0010-0000-0000-00000E000000}" name="Tipo Control" dataDxfId="11"/>
    <tableColumn id="15" xr3:uid="{00000000-0010-0000-0000-00000F000000}" name="Responsable Control" dataDxfId="10"/>
    <tableColumn id="16" xr3:uid="{00000000-0010-0000-0000-000010000000}" name="Frecuencia" dataDxfId="9"/>
    <tableColumn id="17" xr3:uid="{00000000-0010-0000-0000-000011000000}" name="Efectividad Control (%)" dataDxfId="8"/>
    <tableColumn id="18" xr3:uid="{00000000-0010-0000-0000-000012000000}" name="Riesgo Residual" dataDxfId="7"/>
    <tableColumn id="19" xr3:uid="{00000000-0010-0000-0000-000013000000}" name="Nivel Riesgo" dataDxfId="6"/>
    <tableColumn id="20" xr3:uid="{00000000-0010-0000-0000-000014000000}" name="Semáforo" dataDxfId="5"/>
    <tableColumn id="3" xr3:uid="{3EB516DD-E35D-4247-BEDC-6813AB040201}" name="Tratamiento" dataDxfId="4"/>
    <tableColumn id="21" xr3:uid="{00000000-0010-0000-0000-000015000000}" name="Plan de Acción" dataDxfId="3"/>
    <tableColumn id="25" xr3:uid="{654B8AF5-BDD1-4B3C-BDEC-94FF2B8D477B}" name="Entregable " dataDxfId="2"/>
    <tableColumn id="22" xr3:uid="{00000000-0010-0000-0000-000016000000}" name="Responsable Acción" dataDxfId="1"/>
    <tableColumn id="23" xr3:uid="{00000000-0010-0000-0000-000017000000}" name="Fecha Compromiso" dataDxfId="0"/>
    <tableColumn id="24" xr3:uid="{00000000-0010-0000-0000-000018000000}" name="Estado Acción"/>
    <tableColumn id="26" xr3:uid="{B6381AC3-6347-4DAA-8237-3BB91886B1D8}" name="OBSERVACIONES " dataDxfId="29"/>
    <tableColumn id="27" xr3:uid="{39C26C79-8BFA-44D3-BE3B-4286A5EC9C81}" name="%  " dataDxfId="2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2"/>
  <sheetViews>
    <sheetView tabSelected="1" topLeftCell="R1" zoomScale="70" zoomScaleNormal="70" workbookViewId="0">
      <pane ySplit="8" topLeftCell="A63" activePane="bottomLeft" state="frozen"/>
      <selection pane="bottomLeft" activeCell="A9" sqref="A9:X66"/>
    </sheetView>
  </sheetViews>
  <sheetFormatPr baseColWidth="10" defaultColWidth="8.7109375" defaultRowHeight="15" x14ac:dyDescent="0.25"/>
  <cols>
    <col min="1" max="1" width="14.42578125" style="62" customWidth="1"/>
    <col min="2" max="2" width="19" customWidth="1"/>
    <col min="3" max="3" width="13.85546875" customWidth="1"/>
    <col min="4" max="4" width="26.140625" customWidth="1"/>
    <col min="5" max="5" width="25" customWidth="1"/>
    <col min="6" max="6" width="24.85546875" customWidth="1"/>
    <col min="7" max="7" width="20" customWidth="1"/>
    <col min="8" max="8" width="20.140625" customWidth="1"/>
    <col min="9" max="9" width="18.28515625" style="29" customWidth="1"/>
    <col min="10" max="10" width="12" style="29" customWidth="1"/>
    <col min="11" max="11" width="16" style="29" customWidth="1"/>
    <col min="12" max="12" width="16.85546875" customWidth="1"/>
    <col min="13" max="13" width="18" customWidth="1"/>
    <col min="14" max="14" width="22" customWidth="1"/>
    <col min="15" max="15" width="15" customWidth="1"/>
    <col min="16" max="16" width="18" style="29" customWidth="1"/>
    <col min="17" max="17" width="16" customWidth="1"/>
    <col min="18" max="18" width="15" customWidth="1"/>
    <col min="19" max="19" width="12" style="25" customWidth="1"/>
    <col min="20" max="20" width="25.42578125" customWidth="1"/>
    <col min="21" max="22" width="35" customWidth="1"/>
    <col min="23" max="23" width="22" customWidth="1"/>
    <col min="24" max="24" width="24.140625" customWidth="1"/>
    <col min="25" max="25" width="25.7109375" customWidth="1"/>
    <col min="26" max="26" width="27.5703125" customWidth="1"/>
    <col min="27" max="27" width="18" customWidth="1"/>
    <col min="28" max="28" width="21.42578125" customWidth="1"/>
    <col min="30" max="30" width="25.7109375" customWidth="1"/>
    <col min="32" max="32" width="32" customWidth="1"/>
    <col min="33" max="33" width="19" customWidth="1"/>
  </cols>
  <sheetData>
    <row r="1" spans="1:33" s="8" customFormat="1" ht="30.75" customHeight="1" thickTop="1" thickBot="1" x14ac:dyDescent="0.3">
      <c r="A1" s="104"/>
      <c r="B1" s="105"/>
      <c r="C1" s="106"/>
      <c r="D1" s="91" t="s">
        <v>73</v>
      </c>
      <c r="E1" s="92"/>
      <c r="F1" s="92"/>
      <c r="G1" s="92"/>
      <c r="H1" s="92"/>
      <c r="I1" s="92"/>
      <c r="J1" s="92"/>
      <c r="K1" s="92"/>
      <c r="L1" s="92"/>
      <c r="M1" s="92"/>
      <c r="N1" s="92"/>
      <c r="O1" s="92"/>
      <c r="P1" s="92"/>
      <c r="Q1" s="92"/>
      <c r="R1" s="92"/>
      <c r="S1" s="92"/>
      <c r="T1" s="92"/>
      <c r="U1" s="92"/>
      <c r="V1" s="92"/>
      <c r="W1" s="92"/>
      <c r="X1" s="92"/>
      <c r="Y1" s="92"/>
      <c r="Z1" s="92"/>
      <c r="AA1" s="92"/>
      <c r="AB1" s="92"/>
      <c r="AC1" s="92"/>
      <c r="AD1" s="92"/>
      <c r="AE1" s="93"/>
      <c r="AF1" s="16" t="s">
        <v>46</v>
      </c>
      <c r="AG1" s="11">
        <v>43222</v>
      </c>
    </row>
    <row r="2" spans="1:33" s="8" customFormat="1" ht="15" customHeight="1" thickTop="1" x14ac:dyDescent="0.25">
      <c r="A2" s="107"/>
      <c r="B2" s="108"/>
      <c r="C2" s="109"/>
      <c r="D2" s="94"/>
      <c r="E2" s="95"/>
      <c r="F2" s="95"/>
      <c r="G2" s="95"/>
      <c r="H2" s="95"/>
      <c r="I2" s="95"/>
      <c r="J2" s="95"/>
      <c r="K2" s="95"/>
      <c r="L2" s="95"/>
      <c r="M2" s="95"/>
      <c r="N2" s="95"/>
      <c r="O2" s="95"/>
      <c r="P2" s="95"/>
      <c r="Q2" s="95"/>
      <c r="R2" s="95"/>
      <c r="S2" s="95"/>
      <c r="T2" s="95"/>
      <c r="U2" s="95"/>
      <c r="V2" s="95"/>
      <c r="W2" s="95"/>
      <c r="X2" s="95"/>
      <c r="Y2" s="95"/>
      <c r="Z2" s="95"/>
      <c r="AA2" s="95"/>
      <c r="AB2" s="95"/>
      <c r="AC2" s="95"/>
      <c r="AD2" s="95"/>
      <c r="AE2" s="96"/>
      <c r="AF2" s="87" t="s">
        <v>47</v>
      </c>
      <c r="AG2" s="89" t="s">
        <v>329</v>
      </c>
    </row>
    <row r="3" spans="1:33" s="8" customFormat="1" ht="15" customHeight="1" thickBot="1" x14ac:dyDescent="0.3">
      <c r="A3" s="107"/>
      <c r="B3" s="108"/>
      <c r="C3" s="109"/>
      <c r="D3" s="97"/>
      <c r="E3" s="98"/>
      <c r="F3" s="98"/>
      <c r="G3" s="98"/>
      <c r="H3" s="98"/>
      <c r="I3" s="98"/>
      <c r="J3" s="98"/>
      <c r="K3" s="98"/>
      <c r="L3" s="98"/>
      <c r="M3" s="98"/>
      <c r="N3" s="98"/>
      <c r="O3" s="98"/>
      <c r="P3" s="98"/>
      <c r="Q3" s="98"/>
      <c r="R3" s="98"/>
      <c r="S3" s="98"/>
      <c r="T3" s="98"/>
      <c r="U3" s="98"/>
      <c r="V3" s="98"/>
      <c r="W3" s="98"/>
      <c r="X3" s="98"/>
      <c r="Y3" s="98"/>
      <c r="Z3" s="98"/>
      <c r="AA3" s="98"/>
      <c r="AB3" s="98"/>
      <c r="AC3" s="98"/>
      <c r="AD3" s="98"/>
      <c r="AE3" s="99"/>
      <c r="AF3" s="88"/>
      <c r="AG3" s="90"/>
    </row>
    <row r="4" spans="1:33" s="8" customFormat="1" ht="34.5" customHeight="1" thickTop="1" thickBot="1" x14ac:dyDescent="0.3">
      <c r="A4" s="110"/>
      <c r="B4" s="111"/>
      <c r="C4" s="112"/>
      <c r="D4" s="100" t="s">
        <v>60</v>
      </c>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8" t="s">
        <v>51</v>
      </c>
      <c r="AG4" s="19" t="s">
        <v>57</v>
      </c>
    </row>
    <row r="5" spans="1:33" s="8" customFormat="1" ht="18" customHeight="1" thickTop="1" x14ac:dyDescent="0.25">
      <c r="A5" s="10" t="s">
        <v>50</v>
      </c>
      <c r="B5" s="10">
        <v>2026</v>
      </c>
      <c r="D5" s="15"/>
      <c r="E5" s="15"/>
      <c r="F5" s="15"/>
      <c r="G5" s="15"/>
      <c r="H5" s="15"/>
      <c r="I5" s="26"/>
      <c r="J5" s="26"/>
      <c r="K5" s="26"/>
      <c r="L5" s="15"/>
      <c r="M5" s="15"/>
      <c r="N5" s="15"/>
      <c r="O5" s="15"/>
      <c r="P5" s="26"/>
      <c r="Q5" s="15"/>
      <c r="R5" s="15"/>
      <c r="S5" s="22"/>
      <c r="T5" s="15"/>
      <c r="U5" s="15"/>
      <c r="V5" s="15"/>
      <c r="W5" s="15"/>
      <c r="X5" s="15"/>
      <c r="Y5" s="15"/>
      <c r="Z5" s="15"/>
      <c r="AA5" s="15"/>
    </row>
    <row r="6" spans="1:33" s="8" customFormat="1" ht="29.25" customHeight="1" x14ac:dyDescent="0.25">
      <c r="A6" s="84"/>
      <c r="B6" s="84"/>
      <c r="C6" s="84"/>
      <c r="D6" s="15"/>
      <c r="E6" s="15"/>
      <c r="F6" s="15"/>
      <c r="G6" s="15"/>
      <c r="H6" s="15"/>
      <c r="I6" s="26"/>
      <c r="J6" s="26"/>
      <c r="K6" s="26"/>
      <c r="L6" s="15"/>
      <c r="M6" s="15"/>
      <c r="N6" s="15"/>
      <c r="O6" s="15"/>
      <c r="P6" s="26"/>
      <c r="Q6" s="15"/>
      <c r="R6" s="15"/>
      <c r="S6" s="22"/>
      <c r="T6" s="15"/>
      <c r="U6" s="15"/>
      <c r="V6" s="15"/>
      <c r="W6" s="15"/>
      <c r="X6" s="15"/>
      <c r="Y6" s="15"/>
      <c r="Z6" s="86" t="s">
        <v>67</v>
      </c>
      <c r="AA6" s="86"/>
      <c r="AB6" s="86"/>
      <c r="AC6" s="86"/>
      <c r="AD6" s="86"/>
      <c r="AE6" s="86"/>
      <c r="AF6" s="86"/>
      <c r="AG6" s="86"/>
    </row>
    <row r="7" spans="1:33" s="8" customFormat="1" ht="20.25" customHeight="1" x14ac:dyDescent="0.25">
      <c r="A7" s="85"/>
      <c r="B7" s="85"/>
      <c r="C7" s="85"/>
      <c r="D7" s="9"/>
      <c r="E7" s="9"/>
      <c r="F7" s="9"/>
      <c r="G7" s="9"/>
      <c r="H7" s="9"/>
      <c r="I7" s="27"/>
      <c r="J7" s="27"/>
      <c r="K7" s="27"/>
      <c r="L7" s="9"/>
      <c r="M7" s="9"/>
      <c r="N7" s="9"/>
      <c r="O7" s="9"/>
      <c r="P7" s="27"/>
      <c r="Q7" s="9"/>
      <c r="R7" s="9"/>
      <c r="S7" s="23"/>
      <c r="T7" s="9"/>
      <c r="U7" s="9"/>
      <c r="V7" s="9"/>
      <c r="W7" s="9"/>
      <c r="X7" s="9"/>
      <c r="Y7" s="21"/>
      <c r="Z7" s="102" t="s">
        <v>68</v>
      </c>
      <c r="AA7" s="102"/>
      <c r="AB7" s="102" t="s">
        <v>61</v>
      </c>
      <c r="AC7" s="102"/>
      <c r="AD7" s="103" t="s">
        <v>62</v>
      </c>
      <c r="AE7" s="103"/>
      <c r="AF7" s="102" t="s">
        <v>63</v>
      </c>
      <c r="AG7" s="102"/>
    </row>
    <row r="8" spans="1:33" ht="165.75" customHeight="1" x14ac:dyDescent="0.25">
      <c r="A8" s="3" t="s">
        <v>0</v>
      </c>
      <c r="B8" s="3" t="s">
        <v>1</v>
      </c>
      <c r="C8" s="3" t="s">
        <v>2</v>
      </c>
      <c r="D8" s="3" t="s">
        <v>108</v>
      </c>
      <c r="E8" s="3" t="s">
        <v>4</v>
      </c>
      <c r="F8" s="3" t="s">
        <v>5</v>
      </c>
      <c r="G8" s="3" t="s">
        <v>6</v>
      </c>
      <c r="H8" s="3" t="s">
        <v>7</v>
      </c>
      <c r="I8" s="28" t="s">
        <v>8</v>
      </c>
      <c r="J8" s="28" t="s">
        <v>9</v>
      </c>
      <c r="K8" s="28" t="s">
        <v>10</v>
      </c>
      <c r="L8" s="3" t="s">
        <v>11</v>
      </c>
      <c r="M8" s="3" t="s">
        <v>12</v>
      </c>
      <c r="N8" s="3" t="s">
        <v>13</v>
      </c>
      <c r="O8" s="3" t="s">
        <v>14</v>
      </c>
      <c r="P8" s="28" t="s">
        <v>15</v>
      </c>
      <c r="Q8" s="3" t="s">
        <v>16</v>
      </c>
      <c r="R8" s="3" t="s">
        <v>17</v>
      </c>
      <c r="S8" s="24" t="s">
        <v>18</v>
      </c>
      <c r="T8" s="3" t="s">
        <v>42</v>
      </c>
      <c r="U8" s="3" t="s">
        <v>43</v>
      </c>
      <c r="V8" s="3" t="s">
        <v>59</v>
      </c>
      <c r="W8" s="3" t="s">
        <v>19</v>
      </c>
      <c r="X8" s="3" t="s">
        <v>20</v>
      </c>
      <c r="Y8" s="17" t="s">
        <v>21</v>
      </c>
      <c r="Z8" s="20" t="s">
        <v>64</v>
      </c>
      <c r="AA8" s="20" t="s">
        <v>65</v>
      </c>
      <c r="AB8" s="20" t="s">
        <v>64</v>
      </c>
      <c r="AC8" s="20" t="s">
        <v>65</v>
      </c>
      <c r="AD8" s="20" t="s">
        <v>64</v>
      </c>
      <c r="AE8" s="20" t="s">
        <v>65</v>
      </c>
      <c r="AF8" s="20" t="s">
        <v>64</v>
      </c>
      <c r="AG8" s="20" t="s">
        <v>66</v>
      </c>
    </row>
    <row r="9" spans="1:33" s="33" customFormat="1" ht="113.25" customHeight="1" x14ac:dyDescent="0.2">
      <c r="A9" s="61" t="s">
        <v>344</v>
      </c>
      <c r="B9" s="61" t="s">
        <v>108</v>
      </c>
      <c r="C9" s="61" t="s">
        <v>341</v>
      </c>
      <c r="D9" s="63" t="s">
        <v>432</v>
      </c>
      <c r="E9" s="30" t="s">
        <v>76</v>
      </c>
      <c r="F9" s="63" t="s">
        <v>109</v>
      </c>
      <c r="G9" s="64" t="s">
        <v>77</v>
      </c>
      <c r="H9" s="30" t="s">
        <v>110</v>
      </c>
      <c r="I9" s="65">
        <v>1</v>
      </c>
      <c r="J9" s="66">
        <v>3</v>
      </c>
      <c r="K9" s="67">
        <f t="shared" ref="K9" si="0">I9*J9</f>
        <v>3</v>
      </c>
      <c r="L9" s="30" t="s">
        <v>78</v>
      </c>
      <c r="M9" s="30" t="s">
        <v>79</v>
      </c>
      <c r="N9" s="30" t="s">
        <v>333</v>
      </c>
      <c r="O9" s="30" t="s">
        <v>111</v>
      </c>
      <c r="P9" s="66">
        <v>25</v>
      </c>
      <c r="Q9" s="30">
        <f t="shared" ref="Q9:Q11" si="1">MAX(K9-(K9*P9/100),1)</f>
        <v>2.25</v>
      </c>
      <c r="R9" s="30" t="str">
        <f t="shared" ref="R9:R11" si="2">IF(Q9&lt;=5,"BAJO",IF(Q9&lt;=10,"MODERADO",IF(Q9&lt;=15,"ALTO","EXTREMO")))</f>
        <v>BAJO</v>
      </c>
      <c r="S9" s="63" t="str">
        <f>IF(R9="BAJO","🟢",IF(R9="MODERADO","🟡",IF(R9="ALTO","🟠","🔴")))</f>
        <v>🟢</v>
      </c>
      <c r="T9" s="30" t="s">
        <v>81</v>
      </c>
      <c r="U9" s="63" t="s">
        <v>112</v>
      </c>
      <c r="V9" s="63" t="s">
        <v>459</v>
      </c>
      <c r="W9" s="30" t="s">
        <v>333</v>
      </c>
      <c r="X9" s="30" t="s">
        <v>113</v>
      </c>
      <c r="Y9" s="31"/>
      <c r="Z9" s="31"/>
      <c r="AA9" s="31"/>
      <c r="AB9" s="32"/>
      <c r="AC9" s="32"/>
      <c r="AD9" s="32"/>
      <c r="AE9" s="32"/>
      <c r="AF9" s="32"/>
      <c r="AG9" s="32"/>
    </row>
    <row r="10" spans="1:33" s="33" customFormat="1" ht="103.5" customHeight="1" x14ac:dyDescent="0.2">
      <c r="A10" s="47" t="s">
        <v>345</v>
      </c>
      <c r="B10" s="61" t="s">
        <v>74</v>
      </c>
      <c r="C10" s="61" t="s">
        <v>75</v>
      </c>
      <c r="D10" s="63" t="s">
        <v>472</v>
      </c>
      <c r="E10" s="30" t="s">
        <v>126</v>
      </c>
      <c r="F10" s="63" t="s">
        <v>127</v>
      </c>
      <c r="G10" s="64" t="s">
        <v>77</v>
      </c>
      <c r="H10" s="30" t="s">
        <v>110</v>
      </c>
      <c r="I10" s="65">
        <v>1</v>
      </c>
      <c r="J10" s="66">
        <v>3</v>
      </c>
      <c r="K10" s="67">
        <f>I10*J10</f>
        <v>3</v>
      </c>
      <c r="L10" s="30" t="s">
        <v>78</v>
      </c>
      <c r="M10" s="30" t="s">
        <v>79</v>
      </c>
      <c r="N10" s="30" t="s">
        <v>340</v>
      </c>
      <c r="O10" s="30" t="s">
        <v>111</v>
      </c>
      <c r="P10" s="68">
        <v>25</v>
      </c>
      <c r="Q10" s="69">
        <f>MAX(K10-(K10*P10/100),1)</f>
        <v>2.25</v>
      </c>
      <c r="R10" s="30" t="str">
        <f>IF(Q10&lt;=5,"BAJO",IF(Q10&lt;=10,"MODERADO",IF(Q10&lt;=15,"ALTO","EXTREMO")))</f>
        <v>BAJO</v>
      </c>
      <c r="S10" s="63" t="str">
        <f>IF(R10="BAJO","🟢",IF(R10="MODERADO","🟡",IF(R10="ALTO","🟠","🔴")))</f>
        <v>🟢</v>
      </c>
      <c r="T10" s="30" t="s">
        <v>81</v>
      </c>
      <c r="U10" s="63" t="s">
        <v>112</v>
      </c>
      <c r="V10" s="63" t="s">
        <v>82</v>
      </c>
      <c r="W10" s="30" t="s">
        <v>340</v>
      </c>
      <c r="X10" s="30" t="s">
        <v>113</v>
      </c>
      <c r="Y10" s="31"/>
      <c r="Z10" s="31"/>
      <c r="AA10" s="31"/>
      <c r="AB10" s="32"/>
      <c r="AC10" s="32"/>
      <c r="AD10" s="32"/>
      <c r="AE10" s="32"/>
      <c r="AF10" s="32"/>
      <c r="AG10" s="32"/>
    </row>
    <row r="11" spans="1:33" s="33" customFormat="1" ht="156.75" customHeight="1" x14ac:dyDescent="0.2">
      <c r="A11" s="61" t="s">
        <v>425</v>
      </c>
      <c r="B11" s="61" t="s">
        <v>74</v>
      </c>
      <c r="C11" s="61" t="s">
        <v>83</v>
      </c>
      <c r="D11" s="63" t="s">
        <v>335</v>
      </c>
      <c r="E11" s="30" t="s">
        <v>334</v>
      </c>
      <c r="F11" s="30" t="s">
        <v>336</v>
      </c>
      <c r="G11" s="64" t="s">
        <v>77</v>
      </c>
      <c r="H11" s="30" t="s">
        <v>110</v>
      </c>
      <c r="I11" s="66">
        <v>1</v>
      </c>
      <c r="J11" s="66">
        <v>3</v>
      </c>
      <c r="K11" s="66">
        <f>I11*J11</f>
        <v>3</v>
      </c>
      <c r="L11" s="30" t="s">
        <v>78</v>
      </c>
      <c r="M11" s="30" t="s">
        <v>79</v>
      </c>
      <c r="N11" s="30" t="s">
        <v>333</v>
      </c>
      <c r="O11" s="30" t="s">
        <v>114</v>
      </c>
      <c r="P11" s="66">
        <v>25</v>
      </c>
      <c r="Q11" s="30">
        <f t="shared" si="1"/>
        <v>2.25</v>
      </c>
      <c r="R11" s="30" t="str">
        <f t="shared" si="2"/>
        <v>BAJO</v>
      </c>
      <c r="S11" s="63" t="str">
        <f t="shared" ref="S11" si="3">IF(R11="BAJO","🟢",IF(R11="MODERADO","🟡",IF(R11="ALTO","🟠","🔴")))</f>
        <v>🟢</v>
      </c>
      <c r="T11" s="30" t="s">
        <v>81</v>
      </c>
      <c r="U11" s="70" t="s">
        <v>115</v>
      </c>
      <c r="V11" s="63" t="s">
        <v>337</v>
      </c>
      <c r="W11" s="30" t="s">
        <v>333</v>
      </c>
      <c r="X11" s="30" t="s">
        <v>508</v>
      </c>
      <c r="Y11" s="31"/>
      <c r="Z11" s="31"/>
      <c r="AA11" s="31"/>
    </row>
    <row r="12" spans="1:33" s="37" customFormat="1" ht="154.5" customHeight="1" x14ac:dyDescent="0.2">
      <c r="A12" s="71" t="s">
        <v>346</v>
      </c>
      <c r="B12" s="71" t="s">
        <v>431</v>
      </c>
      <c r="C12" s="71" t="s">
        <v>89</v>
      </c>
      <c r="D12" s="35" t="s">
        <v>90</v>
      </c>
      <c r="E12" s="35" t="s">
        <v>91</v>
      </c>
      <c r="F12" s="35" t="s">
        <v>92</v>
      </c>
      <c r="G12" s="72" t="s">
        <v>77</v>
      </c>
      <c r="H12" s="35" t="s">
        <v>93</v>
      </c>
      <c r="I12" s="73">
        <v>2</v>
      </c>
      <c r="J12" s="73">
        <v>2</v>
      </c>
      <c r="K12" s="73">
        <f t="shared" ref="K12" si="4">I12*J12</f>
        <v>4</v>
      </c>
      <c r="L12" s="35" t="s">
        <v>78</v>
      </c>
      <c r="M12" s="35" t="s">
        <v>79</v>
      </c>
      <c r="N12" s="35" t="s">
        <v>338</v>
      </c>
      <c r="O12" s="35" t="s">
        <v>80</v>
      </c>
      <c r="P12" s="73">
        <v>25</v>
      </c>
      <c r="Q12" s="35">
        <f t="shared" ref="Q12" si="5">MAX(K12-(K12*P12/100),1)</f>
        <v>3</v>
      </c>
      <c r="R12" s="35" t="str">
        <f t="shared" ref="R12" si="6">IF(Q12&lt;=5,"BAJO",IF(Q12&lt;=10,"MODERADO",IF(Q12&lt;=15,"ALTO","EXTREMO")))</f>
        <v>BAJO</v>
      </c>
      <c r="S12" s="74" t="str">
        <f t="shared" ref="S12" si="7">IF(R12="BAJO","🟢",IF(R12="MODERADO","🟡",IF(R12="ALTO","🟠","🔴")))</f>
        <v>🟢</v>
      </c>
      <c r="T12" s="35" t="s">
        <v>81</v>
      </c>
      <c r="U12" s="35" t="s">
        <v>433</v>
      </c>
      <c r="V12" s="35" t="s">
        <v>473</v>
      </c>
      <c r="W12" s="35" t="s">
        <v>338</v>
      </c>
      <c r="X12" s="35" t="s">
        <v>474</v>
      </c>
      <c r="Y12" s="36"/>
      <c r="Z12" s="31"/>
      <c r="AA12" s="31"/>
      <c r="AB12" s="32"/>
      <c r="AC12" s="32"/>
      <c r="AD12" s="32"/>
      <c r="AE12" s="32"/>
      <c r="AF12" s="32"/>
      <c r="AG12" s="32"/>
    </row>
    <row r="13" spans="1:33" s="41" customFormat="1" ht="111.75" customHeight="1" x14ac:dyDescent="0.2">
      <c r="A13" s="71" t="s">
        <v>434</v>
      </c>
      <c r="B13" s="71" t="s">
        <v>94</v>
      </c>
      <c r="C13" s="71" t="s">
        <v>95</v>
      </c>
      <c r="D13" s="35" t="s">
        <v>96</v>
      </c>
      <c r="E13" s="35" t="s">
        <v>339</v>
      </c>
      <c r="F13" s="35" t="s">
        <v>97</v>
      </c>
      <c r="G13" s="35" t="s">
        <v>77</v>
      </c>
      <c r="H13" s="35" t="s">
        <v>98</v>
      </c>
      <c r="I13" s="73">
        <v>2</v>
      </c>
      <c r="J13" s="73">
        <v>3</v>
      </c>
      <c r="K13" s="73">
        <f t="shared" ref="K13:K56" si="8">I13*J13</f>
        <v>6</v>
      </c>
      <c r="L13" s="35" t="s">
        <v>99</v>
      </c>
      <c r="M13" s="35" t="s">
        <v>79</v>
      </c>
      <c r="N13" s="35" t="s">
        <v>340</v>
      </c>
      <c r="O13" s="35" t="s">
        <v>100</v>
      </c>
      <c r="P13" s="73">
        <v>25</v>
      </c>
      <c r="Q13" s="35">
        <f t="shared" ref="Q13:Q23" si="9">MAX(K13-(K13*P13/100),1)</f>
        <v>4.5</v>
      </c>
      <c r="R13" s="35" t="str">
        <f t="shared" ref="R13:R17" si="10">IF(Q13&lt;=5,"BAJO",IF(Q13&lt;=10,"MODERADO",IF(Q13&lt;=15,"ALTO","EXTREMO")))</f>
        <v>BAJO</v>
      </c>
      <c r="S13" s="74" t="str">
        <f t="shared" ref="S13:S16" si="11">IF(R13="BAJO","🟢",IF(R13="MODERADO","🟡",IF(R13="ALTO","🟠","🔴")))</f>
        <v>🟢</v>
      </c>
      <c r="T13" s="35" t="s">
        <v>81</v>
      </c>
      <c r="U13" s="35" t="s">
        <v>101</v>
      </c>
      <c r="V13" s="35" t="s">
        <v>102</v>
      </c>
      <c r="W13" s="35" t="s">
        <v>340</v>
      </c>
      <c r="X13" s="35" t="s">
        <v>507</v>
      </c>
      <c r="Y13" s="34"/>
      <c r="Z13" s="40"/>
      <c r="AA13" s="40"/>
      <c r="AB13" s="39"/>
      <c r="AC13" s="39"/>
      <c r="AD13" s="39"/>
      <c r="AE13" s="39"/>
      <c r="AF13" s="39"/>
      <c r="AG13" s="39"/>
    </row>
    <row r="14" spans="1:33" s="37" customFormat="1" ht="108" customHeight="1" x14ac:dyDescent="0.2">
      <c r="A14" s="47" t="s">
        <v>347</v>
      </c>
      <c r="B14" s="47" t="s">
        <v>94</v>
      </c>
      <c r="C14" s="47" t="s">
        <v>95</v>
      </c>
      <c r="D14" s="42" t="s">
        <v>123</v>
      </c>
      <c r="E14" s="42" t="s">
        <v>103</v>
      </c>
      <c r="F14" s="42" t="s">
        <v>104</v>
      </c>
      <c r="G14" s="42" t="s">
        <v>77</v>
      </c>
      <c r="H14" s="42" t="s">
        <v>98</v>
      </c>
      <c r="I14" s="68">
        <v>2</v>
      </c>
      <c r="J14" s="68">
        <v>3</v>
      </c>
      <c r="K14" s="75">
        <f t="shared" si="8"/>
        <v>6</v>
      </c>
      <c r="L14" s="42" t="s">
        <v>99</v>
      </c>
      <c r="M14" s="42" t="s">
        <v>79</v>
      </c>
      <c r="N14" s="42" t="s">
        <v>105</v>
      </c>
      <c r="O14" s="42" t="s">
        <v>106</v>
      </c>
      <c r="P14" s="68">
        <v>25</v>
      </c>
      <c r="Q14" s="30">
        <f t="shared" si="9"/>
        <v>4.5</v>
      </c>
      <c r="R14" s="42" t="str">
        <f t="shared" si="10"/>
        <v>BAJO</v>
      </c>
      <c r="S14" s="60" t="str">
        <f t="shared" si="11"/>
        <v>🟢</v>
      </c>
      <c r="T14" s="42" t="s">
        <v>81</v>
      </c>
      <c r="U14" s="42" t="s">
        <v>128</v>
      </c>
      <c r="V14" s="42" t="s">
        <v>506</v>
      </c>
      <c r="W14" s="42" t="s">
        <v>105</v>
      </c>
      <c r="X14" s="42" t="s">
        <v>495</v>
      </c>
      <c r="Y14" s="36"/>
      <c r="Z14" s="31"/>
      <c r="AA14" s="31"/>
      <c r="AB14" s="39"/>
      <c r="AC14" s="39"/>
      <c r="AD14" s="39"/>
      <c r="AE14" s="39"/>
      <c r="AF14" s="39"/>
      <c r="AG14" s="39"/>
    </row>
    <row r="15" spans="1:33" s="37" customFormat="1" ht="141" customHeight="1" x14ac:dyDescent="0.2">
      <c r="A15" s="47" t="s">
        <v>435</v>
      </c>
      <c r="B15" s="47" t="s">
        <v>430</v>
      </c>
      <c r="C15" s="47" t="s">
        <v>117</v>
      </c>
      <c r="D15" s="42" t="s">
        <v>118</v>
      </c>
      <c r="E15" s="42" t="s">
        <v>374</v>
      </c>
      <c r="F15" s="42" t="s">
        <v>375</v>
      </c>
      <c r="G15" s="42" t="s">
        <v>119</v>
      </c>
      <c r="H15" s="42" t="s">
        <v>120</v>
      </c>
      <c r="I15" s="68">
        <v>2</v>
      </c>
      <c r="J15" s="68">
        <v>3</v>
      </c>
      <c r="K15" s="68">
        <f t="shared" si="8"/>
        <v>6</v>
      </c>
      <c r="L15" s="42" t="s">
        <v>78</v>
      </c>
      <c r="M15" s="42" t="s">
        <v>79</v>
      </c>
      <c r="N15" s="42" t="s">
        <v>340</v>
      </c>
      <c r="O15" s="42" t="s">
        <v>121</v>
      </c>
      <c r="P15" s="68">
        <v>25</v>
      </c>
      <c r="Q15" s="42">
        <v>4</v>
      </c>
      <c r="R15" s="42" t="str">
        <f t="shared" si="10"/>
        <v>BAJO</v>
      </c>
      <c r="S15" s="60" t="str">
        <f t="shared" si="11"/>
        <v>🟢</v>
      </c>
      <c r="T15" s="42" t="s">
        <v>122</v>
      </c>
      <c r="U15" s="42" t="s">
        <v>376</v>
      </c>
      <c r="V15" s="42" t="s">
        <v>504</v>
      </c>
      <c r="W15" s="42" t="s">
        <v>340</v>
      </c>
      <c r="X15" s="42" t="s">
        <v>505</v>
      </c>
      <c r="Y15" s="36"/>
      <c r="Z15" s="31"/>
      <c r="AA15" s="31"/>
      <c r="AB15" s="32"/>
      <c r="AC15" s="32"/>
      <c r="AD15" s="32"/>
      <c r="AE15" s="32"/>
      <c r="AF15" s="32"/>
      <c r="AG15" s="32"/>
    </row>
    <row r="16" spans="1:33" s="37" customFormat="1" ht="120" customHeight="1" x14ac:dyDescent="0.2">
      <c r="A16" s="47" t="s">
        <v>348</v>
      </c>
      <c r="B16" s="47" t="s">
        <v>430</v>
      </c>
      <c r="C16" s="47" t="s">
        <v>95</v>
      </c>
      <c r="D16" s="42" t="s">
        <v>377</v>
      </c>
      <c r="E16" s="42" t="s">
        <v>378</v>
      </c>
      <c r="F16" s="42" t="s">
        <v>124</v>
      </c>
      <c r="G16" s="42" t="s">
        <v>119</v>
      </c>
      <c r="H16" s="42" t="s">
        <v>120</v>
      </c>
      <c r="I16" s="68">
        <v>3</v>
      </c>
      <c r="J16" s="68">
        <v>4</v>
      </c>
      <c r="K16" s="68">
        <f t="shared" si="8"/>
        <v>12</v>
      </c>
      <c r="L16" s="42" t="s">
        <v>125</v>
      </c>
      <c r="M16" s="42" t="s">
        <v>79</v>
      </c>
      <c r="N16" s="42" t="s">
        <v>362</v>
      </c>
      <c r="O16" s="42" t="s">
        <v>163</v>
      </c>
      <c r="P16" s="68">
        <v>25</v>
      </c>
      <c r="Q16" s="42">
        <v>4</v>
      </c>
      <c r="R16" s="42" t="str">
        <f t="shared" si="10"/>
        <v>BAJO</v>
      </c>
      <c r="S16" s="60" t="str">
        <f t="shared" si="11"/>
        <v>🟢</v>
      </c>
      <c r="T16" s="42" t="s">
        <v>122</v>
      </c>
      <c r="U16" s="42" t="s">
        <v>379</v>
      </c>
      <c r="V16" s="42" t="s">
        <v>380</v>
      </c>
      <c r="W16" s="42" t="s">
        <v>340</v>
      </c>
      <c r="X16" s="42" t="s">
        <v>503</v>
      </c>
      <c r="Y16" s="36"/>
      <c r="Z16" s="43"/>
      <c r="AA16" s="43"/>
      <c r="AB16" s="44"/>
      <c r="AC16" s="44"/>
      <c r="AD16" s="44"/>
      <c r="AE16" s="44"/>
      <c r="AF16" s="44"/>
      <c r="AG16" s="44"/>
    </row>
    <row r="17" spans="1:33" s="37" customFormat="1" ht="99.75" customHeight="1" x14ac:dyDescent="0.2">
      <c r="A17" s="47" t="s">
        <v>436</v>
      </c>
      <c r="B17" s="47" t="s">
        <v>429</v>
      </c>
      <c r="C17" s="47" t="s">
        <v>134</v>
      </c>
      <c r="D17" s="42" t="s">
        <v>129</v>
      </c>
      <c r="E17" s="42" t="s">
        <v>130</v>
      </c>
      <c r="F17" s="42" t="s">
        <v>342</v>
      </c>
      <c r="G17" s="42" t="s">
        <v>131</v>
      </c>
      <c r="H17" s="42" t="s">
        <v>132</v>
      </c>
      <c r="I17" s="68">
        <v>1</v>
      </c>
      <c r="J17" s="68">
        <v>2</v>
      </c>
      <c r="K17" s="67">
        <f t="shared" si="8"/>
        <v>2</v>
      </c>
      <c r="L17" s="42" t="s">
        <v>135</v>
      </c>
      <c r="M17" s="42" t="s">
        <v>79</v>
      </c>
      <c r="N17" s="42" t="s">
        <v>340</v>
      </c>
      <c r="O17" s="42" t="s">
        <v>142</v>
      </c>
      <c r="P17" s="68">
        <v>25</v>
      </c>
      <c r="Q17" s="69">
        <f t="shared" si="9"/>
        <v>1.5</v>
      </c>
      <c r="R17" s="30" t="str">
        <f t="shared" si="10"/>
        <v>BAJO</v>
      </c>
      <c r="S17" s="63" t="str">
        <f>IF(R17="BAJO","🟢",IF(R17="MODERADO","🟡",IF(R17="ALTO","🟠","🔴")))</f>
        <v>🟢</v>
      </c>
      <c r="T17" s="42" t="s">
        <v>81</v>
      </c>
      <c r="U17" s="42" t="s">
        <v>343</v>
      </c>
      <c r="V17" s="42" t="s">
        <v>133</v>
      </c>
      <c r="W17" s="42" t="s">
        <v>340</v>
      </c>
      <c r="X17" s="59" t="s">
        <v>502</v>
      </c>
      <c r="Y17" s="36"/>
      <c r="Z17" s="45"/>
      <c r="AA17" s="45"/>
    </row>
    <row r="18" spans="1:33" s="37" customFormat="1" ht="93.75" customHeight="1" x14ac:dyDescent="0.2">
      <c r="A18" s="47" t="s">
        <v>437</v>
      </c>
      <c r="B18" s="47" t="s">
        <v>430</v>
      </c>
      <c r="C18" s="47" t="s">
        <v>84</v>
      </c>
      <c r="D18" s="42" t="s">
        <v>85</v>
      </c>
      <c r="E18" s="42" t="s">
        <v>460</v>
      </c>
      <c r="F18" s="42" t="s">
        <v>138</v>
      </c>
      <c r="G18" s="42" t="s">
        <v>86</v>
      </c>
      <c r="H18" s="42" t="s">
        <v>87</v>
      </c>
      <c r="I18" s="68">
        <v>2</v>
      </c>
      <c r="J18" s="68">
        <v>4</v>
      </c>
      <c r="K18" s="68">
        <f t="shared" si="8"/>
        <v>8</v>
      </c>
      <c r="L18" s="42" t="s">
        <v>78</v>
      </c>
      <c r="M18" s="42" t="s">
        <v>79</v>
      </c>
      <c r="N18" s="42" t="s">
        <v>362</v>
      </c>
      <c r="O18" s="42" t="s">
        <v>80</v>
      </c>
      <c r="P18" s="68">
        <v>25</v>
      </c>
      <c r="Q18" s="42">
        <f t="shared" si="9"/>
        <v>6</v>
      </c>
      <c r="R18" s="42" t="str">
        <f t="shared" ref="R18:R19" si="12">IF(Q18&lt;=5,"BAJO",IF(Q18&lt;=10,"MODERADO",IF(Q18&lt;=15,"ALTO","EXTREMO")))</f>
        <v>MODERADO</v>
      </c>
      <c r="S18" s="60" t="str">
        <f t="shared" ref="S18:S23" si="13">IF(R18="BAJO","🟢",IF(R18="MODERADO","🟡",IF(R18="ALTO","🟠","🔴")))</f>
        <v>🟡</v>
      </c>
      <c r="T18" s="42" t="s">
        <v>81</v>
      </c>
      <c r="U18" s="42" t="s">
        <v>136</v>
      </c>
      <c r="V18" s="42" t="s">
        <v>137</v>
      </c>
      <c r="W18" s="42" t="s">
        <v>362</v>
      </c>
      <c r="X18" s="56" t="s">
        <v>501</v>
      </c>
      <c r="Y18" s="36"/>
      <c r="Z18" s="31"/>
      <c r="AA18" s="31"/>
      <c r="AB18" s="39"/>
      <c r="AC18" s="39"/>
      <c r="AD18" s="39"/>
      <c r="AE18" s="39"/>
      <c r="AF18" s="39"/>
      <c r="AG18" s="39"/>
    </row>
    <row r="19" spans="1:33" s="37" customFormat="1" ht="82.5" customHeight="1" x14ac:dyDescent="0.2">
      <c r="A19" s="47" t="s">
        <v>349</v>
      </c>
      <c r="B19" s="47" t="s">
        <v>430</v>
      </c>
      <c r="C19" s="47" t="s">
        <v>84</v>
      </c>
      <c r="D19" s="42" t="s">
        <v>88</v>
      </c>
      <c r="E19" s="42" t="s">
        <v>371</v>
      </c>
      <c r="F19" s="42" t="s">
        <v>138</v>
      </c>
      <c r="G19" s="42" t="s">
        <v>139</v>
      </c>
      <c r="H19" s="42" t="s">
        <v>140</v>
      </c>
      <c r="I19" s="68">
        <v>2</v>
      </c>
      <c r="J19" s="68">
        <v>4</v>
      </c>
      <c r="K19" s="68">
        <f t="shared" si="8"/>
        <v>8</v>
      </c>
      <c r="L19" s="42" t="s">
        <v>125</v>
      </c>
      <c r="M19" s="42" t="s">
        <v>141</v>
      </c>
      <c r="N19" s="42" t="s">
        <v>363</v>
      </c>
      <c r="O19" s="42" t="s">
        <v>142</v>
      </c>
      <c r="P19" s="68">
        <v>25</v>
      </c>
      <c r="Q19" s="42">
        <f t="shared" si="9"/>
        <v>6</v>
      </c>
      <c r="R19" s="42" t="str">
        <f t="shared" si="12"/>
        <v>MODERADO</v>
      </c>
      <c r="S19" s="60" t="str">
        <f t="shared" si="13"/>
        <v>🟡</v>
      </c>
      <c r="T19" s="42" t="s">
        <v>81</v>
      </c>
      <c r="U19" s="42" t="s">
        <v>143</v>
      </c>
      <c r="V19" s="42" t="s">
        <v>144</v>
      </c>
      <c r="W19" s="42" t="s">
        <v>363</v>
      </c>
      <c r="X19" s="56" t="s">
        <v>501</v>
      </c>
      <c r="Y19" s="36"/>
      <c r="Z19" s="36"/>
      <c r="AA19" s="36"/>
    </row>
    <row r="20" spans="1:33" s="37" customFormat="1" ht="103.5" customHeight="1" x14ac:dyDescent="0.2">
      <c r="A20" s="47" t="s">
        <v>350</v>
      </c>
      <c r="B20" s="47" t="s">
        <v>430</v>
      </c>
      <c r="C20" s="47" t="s">
        <v>84</v>
      </c>
      <c r="D20" s="42" t="s">
        <v>145</v>
      </c>
      <c r="E20" s="42" t="s">
        <v>373</v>
      </c>
      <c r="F20" s="42" t="s">
        <v>146</v>
      </c>
      <c r="G20" s="42" t="s">
        <v>147</v>
      </c>
      <c r="H20" s="42" t="s">
        <v>148</v>
      </c>
      <c r="I20" s="68">
        <v>2</v>
      </c>
      <c r="J20" s="68">
        <v>2</v>
      </c>
      <c r="K20" s="68">
        <f t="shared" si="8"/>
        <v>4</v>
      </c>
      <c r="L20" s="42" t="s">
        <v>125</v>
      </c>
      <c r="M20" s="42" t="s">
        <v>79</v>
      </c>
      <c r="N20" s="42" t="s">
        <v>340</v>
      </c>
      <c r="O20" s="42" t="s">
        <v>80</v>
      </c>
      <c r="P20" s="68">
        <v>25</v>
      </c>
      <c r="Q20" s="42">
        <f t="shared" si="9"/>
        <v>3</v>
      </c>
      <c r="R20" s="42" t="s">
        <v>149</v>
      </c>
      <c r="S20" s="60" t="str">
        <f t="shared" si="13"/>
        <v>🟢</v>
      </c>
      <c r="T20" s="42" t="s">
        <v>81</v>
      </c>
      <c r="U20" s="42" t="s">
        <v>150</v>
      </c>
      <c r="V20" s="42" t="s">
        <v>372</v>
      </c>
      <c r="W20" s="42" t="s">
        <v>340</v>
      </c>
      <c r="X20" s="57" t="s">
        <v>500</v>
      </c>
      <c r="Y20" s="36"/>
      <c r="Z20" s="31"/>
      <c r="AA20" s="31"/>
      <c r="AB20" s="39"/>
      <c r="AC20" s="39"/>
      <c r="AD20" s="39"/>
      <c r="AE20" s="39"/>
      <c r="AF20" s="39"/>
      <c r="AG20" s="39"/>
    </row>
    <row r="21" spans="1:33" s="49" customFormat="1" ht="146.25" customHeight="1" x14ac:dyDescent="0.25">
      <c r="A21" s="47" t="s">
        <v>438</v>
      </c>
      <c r="B21" s="47" t="s">
        <v>151</v>
      </c>
      <c r="C21" s="47" t="s">
        <v>116</v>
      </c>
      <c r="D21" s="59" t="s">
        <v>152</v>
      </c>
      <c r="E21" s="47" t="s">
        <v>153</v>
      </c>
      <c r="F21" s="47" t="s">
        <v>154</v>
      </c>
      <c r="G21" s="47" t="s">
        <v>77</v>
      </c>
      <c r="H21" s="47" t="s">
        <v>155</v>
      </c>
      <c r="I21" s="76">
        <v>5</v>
      </c>
      <c r="J21" s="76">
        <v>5</v>
      </c>
      <c r="K21" s="68">
        <f t="shared" si="8"/>
        <v>25</v>
      </c>
      <c r="L21" s="47" t="s">
        <v>135</v>
      </c>
      <c r="M21" s="47" t="s">
        <v>156</v>
      </c>
      <c r="N21" s="47" t="s">
        <v>332</v>
      </c>
      <c r="O21" s="47" t="s">
        <v>157</v>
      </c>
      <c r="P21" s="76">
        <v>10</v>
      </c>
      <c r="Q21" s="42">
        <f t="shared" si="9"/>
        <v>22.5</v>
      </c>
      <c r="R21" s="30" t="str">
        <f t="shared" ref="R21:R23" si="14">IF(Q21&lt;=5,"BAJO",IF(Q21&lt;=10,"MODERADO",IF(Q21&lt;=15,"ALTO","EXTREMO")))</f>
        <v>EXTREMO</v>
      </c>
      <c r="S21" s="60" t="str">
        <f t="shared" si="13"/>
        <v>🔴</v>
      </c>
      <c r="T21" s="47" t="s">
        <v>81</v>
      </c>
      <c r="U21" s="47" t="s">
        <v>158</v>
      </c>
      <c r="V21" s="47" t="s">
        <v>159</v>
      </c>
      <c r="W21" s="47" t="s">
        <v>332</v>
      </c>
      <c r="X21" s="57" t="s">
        <v>499</v>
      </c>
      <c r="Y21" s="46"/>
      <c r="Z21" s="48"/>
      <c r="AA21" s="48"/>
    </row>
    <row r="22" spans="1:33" s="54" customFormat="1" ht="137.25" customHeight="1" x14ac:dyDescent="0.25">
      <c r="A22" s="47" t="s">
        <v>351</v>
      </c>
      <c r="B22" s="47" t="s">
        <v>151</v>
      </c>
      <c r="C22" s="47" t="s">
        <v>116</v>
      </c>
      <c r="D22" s="59" t="s">
        <v>160</v>
      </c>
      <c r="E22" s="47" t="s">
        <v>161</v>
      </c>
      <c r="F22" s="47" t="s">
        <v>162</v>
      </c>
      <c r="G22" s="47" t="s">
        <v>77</v>
      </c>
      <c r="H22" s="51" t="s">
        <v>155</v>
      </c>
      <c r="I22" s="76">
        <v>4</v>
      </c>
      <c r="J22" s="76">
        <v>5</v>
      </c>
      <c r="K22" s="68">
        <f t="shared" si="8"/>
        <v>20</v>
      </c>
      <c r="L22" s="47" t="s">
        <v>135</v>
      </c>
      <c r="M22" s="47" t="s">
        <v>79</v>
      </c>
      <c r="N22" s="51" t="s">
        <v>364</v>
      </c>
      <c r="O22" s="47" t="s">
        <v>163</v>
      </c>
      <c r="P22" s="76">
        <v>25</v>
      </c>
      <c r="Q22" s="42">
        <f t="shared" si="9"/>
        <v>15</v>
      </c>
      <c r="R22" s="30" t="str">
        <f t="shared" si="14"/>
        <v>ALTO</v>
      </c>
      <c r="S22" s="60" t="str">
        <f t="shared" si="13"/>
        <v>🟠</v>
      </c>
      <c r="T22" s="47" t="s">
        <v>81</v>
      </c>
      <c r="U22" s="59" t="s">
        <v>461</v>
      </c>
      <c r="V22" s="59" t="s">
        <v>164</v>
      </c>
      <c r="W22" s="51" t="s">
        <v>364</v>
      </c>
      <c r="X22" s="47" t="s">
        <v>498</v>
      </c>
      <c r="Y22" s="50"/>
      <c r="Z22" s="52"/>
      <c r="AA22" s="52"/>
      <c r="AB22" s="53"/>
      <c r="AC22" s="53"/>
      <c r="AD22" s="53"/>
      <c r="AE22" s="53"/>
      <c r="AF22" s="53"/>
      <c r="AG22" s="53"/>
    </row>
    <row r="23" spans="1:33" s="54" customFormat="1" ht="192.75" customHeight="1" x14ac:dyDescent="0.25">
      <c r="A23" s="47" t="s">
        <v>439</v>
      </c>
      <c r="B23" s="47" t="s">
        <v>151</v>
      </c>
      <c r="C23" s="47" t="s">
        <v>116</v>
      </c>
      <c r="D23" s="51" t="s">
        <v>165</v>
      </c>
      <c r="E23" s="51" t="s">
        <v>166</v>
      </c>
      <c r="F23" s="51" t="s">
        <v>167</v>
      </c>
      <c r="G23" s="51" t="s">
        <v>168</v>
      </c>
      <c r="H23" s="51" t="s">
        <v>98</v>
      </c>
      <c r="I23" s="76">
        <v>4</v>
      </c>
      <c r="J23" s="76">
        <v>4</v>
      </c>
      <c r="K23" s="68">
        <f t="shared" si="8"/>
        <v>16</v>
      </c>
      <c r="L23" s="47" t="s">
        <v>135</v>
      </c>
      <c r="M23" s="47" t="s">
        <v>79</v>
      </c>
      <c r="N23" s="51" t="s">
        <v>365</v>
      </c>
      <c r="O23" s="47" t="s">
        <v>171</v>
      </c>
      <c r="P23" s="76">
        <v>25</v>
      </c>
      <c r="Q23" s="42">
        <f t="shared" si="9"/>
        <v>12</v>
      </c>
      <c r="R23" s="30" t="str">
        <f t="shared" si="14"/>
        <v>ALTO</v>
      </c>
      <c r="S23" s="60" t="str">
        <f t="shared" si="13"/>
        <v>🟠</v>
      </c>
      <c r="T23" s="51" t="s">
        <v>81</v>
      </c>
      <c r="U23" s="51" t="s">
        <v>169</v>
      </c>
      <c r="V23" s="51" t="s">
        <v>170</v>
      </c>
      <c r="W23" s="51" t="s">
        <v>365</v>
      </c>
      <c r="X23" s="58" t="s">
        <v>493</v>
      </c>
      <c r="Y23" s="50"/>
      <c r="Z23" s="55"/>
      <c r="AA23" s="55"/>
    </row>
    <row r="24" spans="1:33" s="49" customFormat="1" ht="145.5" customHeight="1" x14ac:dyDescent="0.25">
      <c r="A24" s="47" t="s">
        <v>440</v>
      </c>
      <c r="B24" s="47" t="s">
        <v>172</v>
      </c>
      <c r="C24" s="47" t="s">
        <v>116</v>
      </c>
      <c r="D24" s="59" t="s">
        <v>173</v>
      </c>
      <c r="E24" s="59" t="s">
        <v>174</v>
      </c>
      <c r="F24" s="59" t="s">
        <v>175</v>
      </c>
      <c r="G24" s="47" t="s">
        <v>176</v>
      </c>
      <c r="H24" s="47" t="s">
        <v>177</v>
      </c>
      <c r="I24" s="76">
        <v>4</v>
      </c>
      <c r="J24" s="76">
        <v>3</v>
      </c>
      <c r="K24" s="76">
        <f t="shared" si="8"/>
        <v>12</v>
      </c>
      <c r="L24" s="47" t="s">
        <v>78</v>
      </c>
      <c r="M24" s="47" t="s">
        <v>156</v>
      </c>
      <c r="N24" s="47" t="s">
        <v>366</v>
      </c>
      <c r="O24" s="47" t="s">
        <v>178</v>
      </c>
      <c r="P24" s="76">
        <v>10</v>
      </c>
      <c r="Q24" s="47">
        <f>MAX(K24-(K24*P24/100),1)</f>
        <v>10.8</v>
      </c>
      <c r="R24" s="47" t="str">
        <f t="shared" ref="R24:R56" si="15">IF(Q24&lt;=5,"BAJO",IF(Q24&lt;=10,"MODERADO",IF(Q24&lt;=15,"ALTO","EXTREMO")))</f>
        <v>ALTO</v>
      </c>
      <c r="S24" s="59" t="str">
        <f>IF(R24="BAJO","🟢",IF(R24="MODERADO","🟡",IF(R24="ALTO","🟠","🔴")))</f>
        <v>🟠</v>
      </c>
      <c r="T24" s="47" t="s">
        <v>81</v>
      </c>
      <c r="U24" s="59" t="s">
        <v>179</v>
      </c>
      <c r="V24" s="47" t="s">
        <v>180</v>
      </c>
      <c r="W24" s="47" t="s">
        <v>366</v>
      </c>
      <c r="X24" s="47" t="s">
        <v>492</v>
      </c>
      <c r="Y24" s="46"/>
      <c r="Z24" s="46"/>
    </row>
    <row r="25" spans="1:33" s="54" customFormat="1" ht="149.25" customHeight="1" x14ac:dyDescent="0.25">
      <c r="A25" s="47" t="s">
        <v>441</v>
      </c>
      <c r="B25" s="47" t="s">
        <v>172</v>
      </c>
      <c r="C25" s="47" t="s">
        <v>116</v>
      </c>
      <c r="D25" s="51" t="s">
        <v>181</v>
      </c>
      <c r="E25" s="51" t="s">
        <v>182</v>
      </c>
      <c r="F25" s="51" t="s">
        <v>183</v>
      </c>
      <c r="G25" s="47" t="s">
        <v>176</v>
      </c>
      <c r="H25" s="47" t="s">
        <v>177</v>
      </c>
      <c r="I25" s="76">
        <v>3</v>
      </c>
      <c r="J25" s="76">
        <v>4</v>
      </c>
      <c r="K25" s="76">
        <f t="shared" si="8"/>
        <v>12</v>
      </c>
      <c r="L25" s="47" t="s">
        <v>78</v>
      </c>
      <c r="M25" s="47" t="s">
        <v>79</v>
      </c>
      <c r="N25" s="47" t="s">
        <v>366</v>
      </c>
      <c r="O25" s="47" t="s">
        <v>184</v>
      </c>
      <c r="P25" s="76">
        <v>25</v>
      </c>
      <c r="Q25" s="47">
        <f t="shared" ref="Q25:Q56" si="16">MAX(K25-(K25*P25/100),1)</f>
        <v>9</v>
      </c>
      <c r="R25" s="51" t="str">
        <f t="shared" si="15"/>
        <v>MODERADO</v>
      </c>
      <c r="S25" s="59" t="str">
        <f>IF(R25="BAJO","🟢",IF(R25="MODERADO","🟡",IF(R25="ALTO","🟠","🔴")))</f>
        <v>🟡</v>
      </c>
      <c r="T25" s="47" t="s">
        <v>81</v>
      </c>
      <c r="U25" s="51" t="s">
        <v>185</v>
      </c>
      <c r="V25" s="47" t="s">
        <v>186</v>
      </c>
      <c r="W25" s="47" t="s">
        <v>366</v>
      </c>
      <c r="X25" s="57" t="s">
        <v>497</v>
      </c>
      <c r="Y25" s="50"/>
      <c r="Z25" s="50"/>
    </row>
    <row r="26" spans="1:33" s="54" customFormat="1" ht="153" customHeight="1" x14ac:dyDescent="0.25">
      <c r="A26" s="47" t="s">
        <v>352</v>
      </c>
      <c r="B26" s="47" t="s">
        <v>172</v>
      </c>
      <c r="C26" s="47" t="s">
        <v>116</v>
      </c>
      <c r="D26" s="51" t="s">
        <v>187</v>
      </c>
      <c r="E26" s="51" t="s">
        <v>188</v>
      </c>
      <c r="F26" s="51" t="s">
        <v>189</v>
      </c>
      <c r="G26" s="47" t="s">
        <v>176</v>
      </c>
      <c r="H26" s="47" t="s">
        <v>177</v>
      </c>
      <c r="I26" s="76">
        <v>2</v>
      </c>
      <c r="J26" s="76">
        <v>3</v>
      </c>
      <c r="K26" s="76">
        <f t="shared" si="8"/>
        <v>6</v>
      </c>
      <c r="L26" s="47" t="s">
        <v>78</v>
      </c>
      <c r="M26" s="47" t="s">
        <v>79</v>
      </c>
      <c r="N26" s="47" t="s">
        <v>366</v>
      </c>
      <c r="O26" s="47" t="s">
        <v>190</v>
      </c>
      <c r="P26" s="76">
        <v>25</v>
      </c>
      <c r="Q26" s="47">
        <f t="shared" si="16"/>
        <v>4.5</v>
      </c>
      <c r="R26" s="47" t="str">
        <f t="shared" si="15"/>
        <v>BAJO</v>
      </c>
      <c r="S26" s="59" t="str">
        <f t="shared" ref="S26:S56" si="17">IF(R26="BAJO","🟢",IF(R26="MODERADO","🟡",IF(R26="ALTO","🟠","🔴")))</f>
        <v>🟢</v>
      </c>
      <c r="T26" s="47" t="s">
        <v>81</v>
      </c>
      <c r="U26" s="51" t="s">
        <v>191</v>
      </c>
      <c r="V26" s="47" t="s">
        <v>192</v>
      </c>
      <c r="W26" s="47" t="s">
        <v>366</v>
      </c>
      <c r="X26" s="57" t="s">
        <v>491</v>
      </c>
      <c r="Y26" s="50"/>
      <c r="Z26" s="50"/>
    </row>
    <row r="27" spans="1:33" s="54" customFormat="1" ht="182.25" customHeight="1" x14ac:dyDescent="0.25">
      <c r="A27" s="47" t="s">
        <v>513</v>
      </c>
      <c r="B27" s="123" t="s">
        <v>172</v>
      </c>
      <c r="C27" s="123" t="s">
        <v>193</v>
      </c>
      <c r="D27" s="123" t="s">
        <v>510</v>
      </c>
      <c r="E27" s="123" t="s">
        <v>194</v>
      </c>
      <c r="F27" s="123" t="s">
        <v>195</v>
      </c>
      <c r="G27" s="124" t="s">
        <v>176</v>
      </c>
      <c r="H27" s="124" t="s">
        <v>177</v>
      </c>
      <c r="I27" s="124">
        <v>4</v>
      </c>
      <c r="J27" s="124">
        <v>4</v>
      </c>
      <c r="K27" s="124">
        <f t="shared" si="8"/>
        <v>16</v>
      </c>
      <c r="L27" s="124" t="s">
        <v>78</v>
      </c>
      <c r="M27" s="124" t="s">
        <v>156</v>
      </c>
      <c r="N27" s="124" t="s">
        <v>511</v>
      </c>
      <c r="O27" s="124" t="s">
        <v>142</v>
      </c>
      <c r="P27" s="124">
        <v>10</v>
      </c>
      <c r="Q27" s="124">
        <f t="shared" si="16"/>
        <v>14.4</v>
      </c>
      <c r="R27" s="124" t="str">
        <f t="shared" si="15"/>
        <v>ALTO</v>
      </c>
      <c r="S27" s="124" t="str">
        <f t="shared" si="17"/>
        <v>🟠</v>
      </c>
      <c r="T27" s="124" t="s">
        <v>81</v>
      </c>
      <c r="U27" s="123" t="s">
        <v>514</v>
      </c>
      <c r="V27" s="125" t="s">
        <v>515</v>
      </c>
      <c r="W27" s="124" t="s">
        <v>512</v>
      </c>
      <c r="X27" s="57" t="s">
        <v>493</v>
      </c>
      <c r="Y27" s="57"/>
      <c r="Z27" s="50"/>
    </row>
    <row r="28" spans="1:33" s="54" customFormat="1" ht="120" customHeight="1" x14ac:dyDescent="0.25">
      <c r="A28" s="47" t="s">
        <v>353</v>
      </c>
      <c r="B28" s="47" t="s">
        <v>172</v>
      </c>
      <c r="C28" s="47" t="s">
        <v>116</v>
      </c>
      <c r="D28" s="51" t="s">
        <v>197</v>
      </c>
      <c r="E28" s="51" t="s">
        <v>198</v>
      </c>
      <c r="F28" s="51" t="s">
        <v>199</v>
      </c>
      <c r="G28" s="47" t="s">
        <v>176</v>
      </c>
      <c r="H28" s="47" t="s">
        <v>177</v>
      </c>
      <c r="I28" s="76">
        <v>1</v>
      </c>
      <c r="J28" s="76">
        <v>4</v>
      </c>
      <c r="K28" s="76">
        <f t="shared" si="8"/>
        <v>4</v>
      </c>
      <c r="L28" s="47" t="s">
        <v>78</v>
      </c>
      <c r="M28" s="47" t="s">
        <v>79</v>
      </c>
      <c r="N28" s="47" t="s">
        <v>366</v>
      </c>
      <c r="O28" s="47" t="s">
        <v>494</v>
      </c>
      <c r="P28" s="76">
        <v>25</v>
      </c>
      <c r="Q28" s="47">
        <f t="shared" si="16"/>
        <v>3</v>
      </c>
      <c r="R28" s="47" t="str">
        <f t="shared" si="15"/>
        <v>BAJO</v>
      </c>
      <c r="S28" s="59" t="str">
        <f t="shared" si="17"/>
        <v>🟢</v>
      </c>
      <c r="T28" s="47" t="s">
        <v>81</v>
      </c>
      <c r="U28" s="51" t="s">
        <v>200</v>
      </c>
      <c r="V28" s="47" t="s">
        <v>201</v>
      </c>
      <c r="W28" s="47" t="s">
        <v>366</v>
      </c>
      <c r="X28" s="47" t="s">
        <v>496</v>
      </c>
      <c r="Y28" s="50"/>
      <c r="Z28" s="50"/>
    </row>
    <row r="29" spans="1:33" s="54" customFormat="1" ht="111" customHeight="1" x14ac:dyDescent="0.25">
      <c r="A29" s="47" t="s">
        <v>442</v>
      </c>
      <c r="B29" s="47" t="s">
        <v>172</v>
      </c>
      <c r="C29" s="47" t="s">
        <v>116</v>
      </c>
      <c r="D29" s="51" t="s">
        <v>202</v>
      </c>
      <c r="E29" s="51" t="s">
        <v>203</v>
      </c>
      <c r="F29" s="51" t="s">
        <v>204</v>
      </c>
      <c r="G29" s="47" t="s">
        <v>176</v>
      </c>
      <c r="H29" s="47" t="s">
        <v>177</v>
      </c>
      <c r="I29" s="76">
        <v>1</v>
      </c>
      <c r="J29" s="76">
        <v>4</v>
      </c>
      <c r="K29" s="76">
        <f t="shared" si="8"/>
        <v>4</v>
      </c>
      <c r="L29" s="47" t="s">
        <v>78</v>
      </c>
      <c r="M29" s="47" t="s">
        <v>79</v>
      </c>
      <c r="N29" s="47" t="s">
        <v>366</v>
      </c>
      <c r="O29" s="47" t="s">
        <v>163</v>
      </c>
      <c r="P29" s="76">
        <v>25</v>
      </c>
      <c r="Q29" s="47">
        <f t="shared" si="16"/>
        <v>3</v>
      </c>
      <c r="R29" s="47" t="str">
        <f t="shared" si="15"/>
        <v>BAJO</v>
      </c>
      <c r="S29" s="59" t="str">
        <f t="shared" si="17"/>
        <v>🟢</v>
      </c>
      <c r="T29" s="47" t="s">
        <v>81</v>
      </c>
      <c r="U29" s="51" t="s">
        <v>205</v>
      </c>
      <c r="V29" s="47" t="s">
        <v>196</v>
      </c>
      <c r="W29" s="47" t="s">
        <v>366</v>
      </c>
      <c r="X29" s="47" t="s">
        <v>493</v>
      </c>
      <c r="Y29" s="50"/>
      <c r="Z29" s="50"/>
    </row>
    <row r="30" spans="1:33" s="54" customFormat="1" ht="126" customHeight="1" x14ac:dyDescent="0.25">
      <c r="A30" s="47" t="s">
        <v>354</v>
      </c>
      <c r="B30" s="47" t="s">
        <v>172</v>
      </c>
      <c r="C30" s="47" t="s">
        <v>116</v>
      </c>
      <c r="D30" s="51" t="s">
        <v>206</v>
      </c>
      <c r="E30" s="51" t="s">
        <v>207</v>
      </c>
      <c r="F30" s="51" t="s">
        <v>208</v>
      </c>
      <c r="G30" s="47" t="s">
        <v>176</v>
      </c>
      <c r="H30" s="47" t="s">
        <v>177</v>
      </c>
      <c r="I30" s="76">
        <v>3</v>
      </c>
      <c r="J30" s="76">
        <v>3</v>
      </c>
      <c r="K30" s="76">
        <f t="shared" si="8"/>
        <v>9</v>
      </c>
      <c r="L30" s="47" t="s">
        <v>78</v>
      </c>
      <c r="M30" s="47" t="s">
        <v>79</v>
      </c>
      <c r="N30" s="47" t="s">
        <v>366</v>
      </c>
      <c r="O30" s="47" t="s">
        <v>209</v>
      </c>
      <c r="P30" s="76">
        <v>25</v>
      </c>
      <c r="Q30" s="47">
        <f t="shared" si="16"/>
        <v>6.75</v>
      </c>
      <c r="R30" s="47" t="str">
        <f t="shared" si="15"/>
        <v>MODERADO</v>
      </c>
      <c r="S30" s="59" t="str">
        <f t="shared" si="17"/>
        <v>🟡</v>
      </c>
      <c r="T30" s="47" t="s">
        <v>81</v>
      </c>
      <c r="U30" s="51" t="s">
        <v>210</v>
      </c>
      <c r="V30" s="47" t="s">
        <v>211</v>
      </c>
      <c r="W30" s="47" t="s">
        <v>366</v>
      </c>
      <c r="X30" s="47" t="s">
        <v>491</v>
      </c>
      <c r="Y30" s="50"/>
      <c r="Z30" s="50"/>
    </row>
    <row r="31" spans="1:33" s="54" customFormat="1" ht="113.25" customHeight="1" x14ac:dyDescent="0.25">
      <c r="A31" s="47" t="s">
        <v>443</v>
      </c>
      <c r="B31" s="47" t="s">
        <v>172</v>
      </c>
      <c r="C31" s="47" t="s">
        <v>212</v>
      </c>
      <c r="D31" s="51" t="s">
        <v>213</v>
      </c>
      <c r="E31" s="51" t="s">
        <v>214</v>
      </c>
      <c r="F31" s="51" t="s">
        <v>215</v>
      </c>
      <c r="G31" s="47" t="s">
        <v>176</v>
      </c>
      <c r="H31" s="47" t="s">
        <v>216</v>
      </c>
      <c r="I31" s="76">
        <v>1</v>
      </c>
      <c r="J31" s="76">
        <v>4</v>
      </c>
      <c r="K31" s="76">
        <f t="shared" si="8"/>
        <v>4</v>
      </c>
      <c r="L31" s="47" t="s">
        <v>78</v>
      </c>
      <c r="M31" s="47" t="s">
        <v>79</v>
      </c>
      <c r="N31" s="47" t="s">
        <v>366</v>
      </c>
      <c r="O31" s="47" t="s">
        <v>142</v>
      </c>
      <c r="P31" s="76">
        <v>25</v>
      </c>
      <c r="Q31" s="47">
        <f t="shared" si="16"/>
        <v>3</v>
      </c>
      <c r="R31" s="47" t="str">
        <f t="shared" si="15"/>
        <v>BAJO</v>
      </c>
      <c r="S31" s="59" t="str">
        <f t="shared" si="17"/>
        <v>🟢</v>
      </c>
      <c r="T31" s="47" t="s">
        <v>81</v>
      </c>
      <c r="U31" s="51" t="s">
        <v>217</v>
      </c>
      <c r="V31" s="47" t="s">
        <v>218</v>
      </c>
      <c r="W31" s="47" t="s">
        <v>366</v>
      </c>
      <c r="X31" s="47" t="s">
        <v>493</v>
      </c>
      <c r="Y31" s="50"/>
      <c r="Z31" s="50"/>
    </row>
    <row r="32" spans="1:33" s="54" customFormat="1" ht="114" customHeight="1" x14ac:dyDescent="0.25">
      <c r="A32" s="47" t="s">
        <v>355</v>
      </c>
      <c r="B32" s="47" t="s">
        <v>172</v>
      </c>
      <c r="C32" s="47" t="s">
        <v>116</v>
      </c>
      <c r="D32" s="51" t="s">
        <v>219</v>
      </c>
      <c r="E32" s="51" t="s">
        <v>220</v>
      </c>
      <c r="F32" s="51" t="s">
        <v>221</v>
      </c>
      <c r="G32" s="47" t="s">
        <v>176</v>
      </c>
      <c r="H32" s="47" t="s">
        <v>177</v>
      </c>
      <c r="I32" s="76">
        <v>2</v>
      </c>
      <c r="J32" s="76">
        <v>3</v>
      </c>
      <c r="K32" s="76">
        <f t="shared" si="8"/>
        <v>6</v>
      </c>
      <c r="L32" s="47" t="s">
        <v>78</v>
      </c>
      <c r="M32" s="47" t="s">
        <v>79</v>
      </c>
      <c r="N32" s="47" t="s">
        <v>366</v>
      </c>
      <c r="O32" s="47" t="s">
        <v>222</v>
      </c>
      <c r="P32" s="76">
        <v>25</v>
      </c>
      <c r="Q32" s="47">
        <f t="shared" si="16"/>
        <v>4.5</v>
      </c>
      <c r="R32" s="47" t="str">
        <f t="shared" si="15"/>
        <v>BAJO</v>
      </c>
      <c r="S32" s="59" t="str">
        <f t="shared" si="17"/>
        <v>🟢</v>
      </c>
      <c r="T32" s="47" t="s">
        <v>81</v>
      </c>
      <c r="U32" s="51" t="s">
        <v>223</v>
      </c>
      <c r="V32" s="47" t="s">
        <v>186</v>
      </c>
      <c r="W32" s="47" t="s">
        <v>366</v>
      </c>
      <c r="X32" s="47" t="s">
        <v>493</v>
      </c>
      <c r="Y32" s="50"/>
      <c r="Z32" s="50"/>
    </row>
    <row r="33" spans="1:27" s="54" customFormat="1" ht="126" customHeight="1" x14ac:dyDescent="0.25">
      <c r="A33" s="47" t="s">
        <v>356</v>
      </c>
      <c r="B33" s="47" t="s">
        <v>172</v>
      </c>
      <c r="C33" s="47" t="s">
        <v>116</v>
      </c>
      <c r="D33" s="51" t="s">
        <v>224</v>
      </c>
      <c r="E33" s="51" t="s">
        <v>225</v>
      </c>
      <c r="F33" s="51" t="s">
        <v>226</v>
      </c>
      <c r="G33" s="47" t="s">
        <v>176</v>
      </c>
      <c r="H33" s="47" t="s">
        <v>177</v>
      </c>
      <c r="I33" s="76">
        <v>3</v>
      </c>
      <c r="J33" s="76">
        <v>3</v>
      </c>
      <c r="K33" s="76">
        <f t="shared" si="8"/>
        <v>9</v>
      </c>
      <c r="L33" s="47" t="s">
        <v>78</v>
      </c>
      <c r="M33" s="47" t="s">
        <v>79</v>
      </c>
      <c r="N33" s="47" t="s">
        <v>366</v>
      </c>
      <c r="O33" s="47" t="s">
        <v>190</v>
      </c>
      <c r="P33" s="76">
        <v>25</v>
      </c>
      <c r="Q33" s="47">
        <f t="shared" si="16"/>
        <v>6.75</v>
      </c>
      <c r="R33" s="47" t="str">
        <f t="shared" si="15"/>
        <v>MODERADO</v>
      </c>
      <c r="S33" s="59" t="str">
        <f t="shared" si="17"/>
        <v>🟡</v>
      </c>
      <c r="T33" s="47" t="s">
        <v>81</v>
      </c>
      <c r="U33" s="51" t="s">
        <v>227</v>
      </c>
      <c r="V33" s="47" t="s">
        <v>228</v>
      </c>
      <c r="W33" s="47" t="s">
        <v>366</v>
      </c>
      <c r="X33" s="47" t="s">
        <v>491</v>
      </c>
      <c r="Y33" s="50"/>
      <c r="Z33" s="50"/>
    </row>
    <row r="34" spans="1:27" s="54" customFormat="1" ht="159.6" customHeight="1" x14ac:dyDescent="0.25">
      <c r="A34" s="47" t="s">
        <v>357</v>
      </c>
      <c r="B34" s="47" t="s">
        <v>172</v>
      </c>
      <c r="C34" s="47" t="s">
        <v>89</v>
      </c>
      <c r="D34" s="51" t="s">
        <v>229</v>
      </c>
      <c r="E34" s="51" t="s">
        <v>230</v>
      </c>
      <c r="F34" s="51" t="s">
        <v>231</v>
      </c>
      <c r="G34" s="47" t="s">
        <v>176</v>
      </c>
      <c r="H34" s="47" t="s">
        <v>177</v>
      </c>
      <c r="I34" s="76">
        <v>2</v>
      </c>
      <c r="J34" s="76">
        <v>4</v>
      </c>
      <c r="K34" s="76">
        <f t="shared" si="8"/>
        <v>8</v>
      </c>
      <c r="L34" s="47" t="s">
        <v>78</v>
      </c>
      <c r="M34" s="47" t="s">
        <v>79</v>
      </c>
      <c r="N34" s="47" t="s">
        <v>366</v>
      </c>
      <c r="O34" s="47" t="s">
        <v>163</v>
      </c>
      <c r="P34" s="76">
        <v>25</v>
      </c>
      <c r="Q34" s="47">
        <f t="shared" si="16"/>
        <v>6</v>
      </c>
      <c r="R34" s="47" t="str">
        <f t="shared" si="15"/>
        <v>MODERADO</v>
      </c>
      <c r="S34" s="59" t="str">
        <f t="shared" si="17"/>
        <v>🟡</v>
      </c>
      <c r="T34" s="47" t="s">
        <v>81</v>
      </c>
      <c r="U34" s="51" t="s">
        <v>232</v>
      </c>
      <c r="V34" s="47" t="s">
        <v>233</v>
      </c>
      <c r="W34" s="47" t="s">
        <v>366</v>
      </c>
      <c r="X34" s="47" t="s">
        <v>491</v>
      </c>
      <c r="Y34" s="50"/>
      <c r="Z34" s="50"/>
    </row>
    <row r="35" spans="1:27" s="54" customFormat="1" ht="107.25" customHeight="1" x14ac:dyDescent="0.25">
      <c r="A35" s="47" t="s">
        <v>444</v>
      </c>
      <c r="B35" s="51" t="s">
        <v>172</v>
      </c>
      <c r="C35" s="51" t="s">
        <v>83</v>
      </c>
      <c r="D35" s="51" t="s">
        <v>234</v>
      </c>
      <c r="E35" s="51" t="s">
        <v>235</v>
      </c>
      <c r="F35" s="51" t="s">
        <v>236</v>
      </c>
      <c r="G35" s="47" t="s">
        <v>176</v>
      </c>
      <c r="H35" s="47" t="s">
        <v>177</v>
      </c>
      <c r="I35" s="76">
        <v>2</v>
      </c>
      <c r="J35" s="76">
        <v>2</v>
      </c>
      <c r="K35" s="76">
        <f t="shared" si="8"/>
        <v>4</v>
      </c>
      <c r="L35" s="47" t="s">
        <v>78</v>
      </c>
      <c r="M35" s="47" t="s">
        <v>79</v>
      </c>
      <c r="N35" s="47" t="s">
        <v>366</v>
      </c>
      <c r="O35" s="47" t="s">
        <v>209</v>
      </c>
      <c r="P35" s="76">
        <v>25</v>
      </c>
      <c r="Q35" s="47">
        <f t="shared" si="16"/>
        <v>3</v>
      </c>
      <c r="R35" s="47" t="str">
        <f t="shared" si="15"/>
        <v>BAJO</v>
      </c>
      <c r="S35" s="59" t="str">
        <f t="shared" si="17"/>
        <v>🟢</v>
      </c>
      <c r="T35" s="47" t="s">
        <v>81</v>
      </c>
      <c r="U35" s="51" t="s">
        <v>237</v>
      </c>
      <c r="V35" s="47" t="s">
        <v>211</v>
      </c>
      <c r="W35" s="47" t="s">
        <v>366</v>
      </c>
      <c r="X35" s="47" t="s">
        <v>490</v>
      </c>
      <c r="Y35" s="50"/>
      <c r="Z35" s="50"/>
    </row>
    <row r="36" spans="1:27" s="54" customFormat="1" ht="120.75" customHeight="1" x14ac:dyDescent="0.25">
      <c r="A36" s="71" t="s">
        <v>358</v>
      </c>
      <c r="B36" s="51" t="s">
        <v>172</v>
      </c>
      <c r="C36" s="51" t="s">
        <v>89</v>
      </c>
      <c r="D36" s="51" t="s">
        <v>238</v>
      </c>
      <c r="E36" s="51" t="s">
        <v>239</v>
      </c>
      <c r="F36" s="51" t="s">
        <v>240</v>
      </c>
      <c r="G36" s="47" t="s">
        <v>176</v>
      </c>
      <c r="H36" s="47" t="s">
        <v>177</v>
      </c>
      <c r="I36" s="76">
        <v>3</v>
      </c>
      <c r="J36" s="76">
        <v>3</v>
      </c>
      <c r="K36" s="76">
        <f t="shared" si="8"/>
        <v>9</v>
      </c>
      <c r="L36" s="47" t="s">
        <v>78</v>
      </c>
      <c r="M36" s="47" t="s">
        <v>79</v>
      </c>
      <c r="N36" s="47" t="s">
        <v>367</v>
      </c>
      <c r="O36" s="47" t="s">
        <v>209</v>
      </c>
      <c r="P36" s="76">
        <v>25</v>
      </c>
      <c r="Q36" s="47">
        <f t="shared" si="16"/>
        <v>6.75</v>
      </c>
      <c r="R36" s="47" t="str">
        <f t="shared" si="15"/>
        <v>MODERADO</v>
      </c>
      <c r="S36" s="59" t="str">
        <f t="shared" si="17"/>
        <v>🟡</v>
      </c>
      <c r="T36" s="47" t="s">
        <v>81</v>
      </c>
      <c r="U36" s="51" t="s">
        <v>488</v>
      </c>
      <c r="V36" s="51" t="s">
        <v>241</v>
      </c>
      <c r="W36" s="47" t="s">
        <v>367</v>
      </c>
      <c r="X36" s="47" t="s">
        <v>489</v>
      </c>
      <c r="Y36" s="50"/>
      <c r="Z36" s="50"/>
    </row>
    <row r="37" spans="1:27" s="37" customFormat="1" ht="127.5" x14ac:dyDescent="0.2">
      <c r="A37" s="47" t="s">
        <v>445</v>
      </c>
      <c r="B37" s="47" t="s">
        <v>402</v>
      </c>
      <c r="C37" s="47" t="s">
        <v>116</v>
      </c>
      <c r="D37" s="42" t="s">
        <v>242</v>
      </c>
      <c r="E37" s="42" t="s">
        <v>401</v>
      </c>
      <c r="F37" s="42" t="s">
        <v>243</v>
      </c>
      <c r="G37" s="77" t="s">
        <v>400</v>
      </c>
      <c r="H37" s="77" t="s">
        <v>245</v>
      </c>
      <c r="I37" s="42">
        <v>3</v>
      </c>
      <c r="J37" s="42">
        <v>3</v>
      </c>
      <c r="K37" s="42">
        <f t="shared" ref="K37:K53" si="18">I37*J37</f>
        <v>9</v>
      </c>
      <c r="L37" s="42" t="s">
        <v>78</v>
      </c>
      <c r="M37" s="42" t="s">
        <v>79</v>
      </c>
      <c r="N37" s="42" t="s">
        <v>369</v>
      </c>
      <c r="O37" s="42" t="s">
        <v>163</v>
      </c>
      <c r="P37" s="42">
        <v>25</v>
      </c>
      <c r="Q37" s="42">
        <f t="shared" ref="Q37:Q53" si="19">MAX(K37-(K37*P37/100),1)</f>
        <v>6.75</v>
      </c>
      <c r="R37" s="42" t="str">
        <f t="shared" ref="R37:R53" si="20">IF(Q37&lt;=5,"BAJO",IF(Q37&lt;=10,"MODERADO",IF(Q37&lt;=15,"ALTO","EXTREMO")))</f>
        <v>MODERADO</v>
      </c>
      <c r="S37" s="42" t="str">
        <f t="shared" ref="S37:S53" si="21">IF(R37="BAJO","🟢",IF(R37="MODERADO","🟡",IF(R37="ALTO","🟠","🔴")))</f>
        <v>🟡</v>
      </c>
      <c r="T37" s="42" t="s">
        <v>81</v>
      </c>
      <c r="U37" s="51" t="s">
        <v>399</v>
      </c>
      <c r="V37" s="51" t="s">
        <v>398</v>
      </c>
      <c r="W37" s="42" t="s">
        <v>369</v>
      </c>
      <c r="X37" s="42" t="s">
        <v>246</v>
      </c>
      <c r="Y37" s="36"/>
      <c r="Z37" s="36"/>
      <c r="AA37" s="36"/>
    </row>
    <row r="38" spans="1:27" s="37" customFormat="1" ht="140.25" customHeight="1" x14ac:dyDescent="0.2">
      <c r="A38" s="47" t="s">
        <v>359</v>
      </c>
      <c r="B38" s="47" t="s">
        <v>402</v>
      </c>
      <c r="C38" s="47" t="s">
        <v>116</v>
      </c>
      <c r="D38" s="42" t="s">
        <v>247</v>
      </c>
      <c r="E38" s="42" t="s">
        <v>397</v>
      </c>
      <c r="F38" s="42" t="s">
        <v>248</v>
      </c>
      <c r="G38" s="77" t="s">
        <v>396</v>
      </c>
      <c r="H38" s="77" t="s">
        <v>98</v>
      </c>
      <c r="I38" s="42">
        <v>3</v>
      </c>
      <c r="J38" s="42">
        <v>3</v>
      </c>
      <c r="K38" s="42">
        <f t="shared" si="18"/>
        <v>9</v>
      </c>
      <c r="L38" s="42" t="s">
        <v>78</v>
      </c>
      <c r="M38" s="42" t="s">
        <v>79</v>
      </c>
      <c r="N38" s="42" t="s">
        <v>366</v>
      </c>
      <c r="O38" s="42" t="s">
        <v>190</v>
      </c>
      <c r="P38" s="42">
        <v>15</v>
      </c>
      <c r="Q38" s="42">
        <f t="shared" si="19"/>
        <v>7.65</v>
      </c>
      <c r="R38" s="42" t="str">
        <f t="shared" si="20"/>
        <v>MODERADO</v>
      </c>
      <c r="S38" s="42" t="str">
        <f t="shared" si="21"/>
        <v>🟡</v>
      </c>
      <c r="T38" s="42" t="s">
        <v>81</v>
      </c>
      <c r="U38" s="42" t="s">
        <v>395</v>
      </c>
      <c r="V38" s="42" t="s">
        <v>394</v>
      </c>
      <c r="W38" s="42" t="s">
        <v>366</v>
      </c>
      <c r="X38" s="42" t="s">
        <v>249</v>
      </c>
      <c r="Y38" s="36"/>
      <c r="Z38" s="36"/>
      <c r="AA38" s="36"/>
    </row>
    <row r="39" spans="1:27" s="37" customFormat="1" ht="112.5" customHeight="1" x14ac:dyDescent="0.2">
      <c r="A39" s="47" t="s">
        <v>360</v>
      </c>
      <c r="B39" s="47" t="s">
        <v>402</v>
      </c>
      <c r="C39" s="47" t="s">
        <v>116</v>
      </c>
      <c r="D39" s="42" t="s">
        <v>393</v>
      </c>
      <c r="E39" s="42" t="s">
        <v>392</v>
      </c>
      <c r="F39" s="42" t="s">
        <v>391</v>
      </c>
      <c r="G39" s="77" t="s">
        <v>384</v>
      </c>
      <c r="H39" s="77" t="s">
        <v>390</v>
      </c>
      <c r="I39" s="42">
        <v>3</v>
      </c>
      <c r="J39" s="42">
        <v>2</v>
      </c>
      <c r="K39" s="42">
        <f t="shared" si="18"/>
        <v>6</v>
      </c>
      <c r="L39" s="42" t="s">
        <v>78</v>
      </c>
      <c r="M39" s="42" t="s">
        <v>79</v>
      </c>
      <c r="N39" s="42" t="s">
        <v>366</v>
      </c>
      <c r="O39" s="78" t="s">
        <v>157</v>
      </c>
      <c r="P39" s="78">
        <v>25</v>
      </c>
      <c r="Q39" s="78">
        <f t="shared" si="19"/>
        <v>4.5</v>
      </c>
      <c r="R39" s="78" t="str">
        <f t="shared" si="20"/>
        <v>BAJO</v>
      </c>
      <c r="S39" s="78" t="str">
        <f t="shared" si="21"/>
        <v>🟢</v>
      </c>
      <c r="T39" s="78" t="s">
        <v>81</v>
      </c>
      <c r="U39" s="42" t="s">
        <v>389</v>
      </c>
      <c r="V39" s="42" t="s">
        <v>388</v>
      </c>
      <c r="W39" s="42" t="s">
        <v>366</v>
      </c>
      <c r="X39" s="42" t="s">
        <v>251</v>
      </c>
      <c r="Y39" s="36"/>
      <c r="Z39" s="36"/>
      <c r="AA39" s="36"/>
    </row>
    <row r="40" spans="1:27" s="37" customFormat="1" ht="91.5" customHeight="1" x14ac:dyDescent="0.2">
      <c r="A40" s="47" t="s">
        <v>446</v>
      </c>
      <c r="B40" s="47" t="s">
        <v>403</v>
      </c>
      <c r="C40" s="47" t="s">
        <v>116</v>
      </c>
      <c r="D40" s="60" t="s">
        <v>387</v>
      </c>
      <c r="E40" s="60" t="s">
        <v>386</v>
      </c>
      <c r="F40" s="60" t="s">
        <v>385</v>
      </c>
      <c r="G40" s="77" t="s">
        <v>384</v>
      </c>
      <c r="H40" s="77" t="s">
        <v>98</v>
      </c>
      <c r="I40" s="60">
        <v>2</v>
      </c>
      <c r="J40" s="60">
        <v>3</v>
      </c>
      <c r="K40" s="60">
        <f t="shared" si="18"/>
        <v>6</v>
      </c>
      <c r="L40" s="60" t="s">
        <v>78</v>
      </c>
      <c r="M40" s="60" t="s">
        <v>79</v>
      </c>
      <c r="N40" s="60" t="s">
        <v>366</v>
      </c>
      <c r="O40" s="79" t="s">
        <v>163</v>
      </c>
      <c r="P40" s="79">
        <v>25</v>
      </c>
      <c r="Q40" s="79">
        <f t="shared" si="19"/>
        <v>4.5</v>
      </c>
      <c r="R40" s="79" t="str">
        <f t="shared" si="20"/>
        <v>BAJO</v>
      </c>
      <c r="S40" s="79" t="str">
        <f t="shared" si="21"/>
        <v>🟢</v>
      </c>
      <c r="T40" s="79" t="s">
        <v>81</v>
      </c>
      <c r="U40" s="42" t="s">
        <v>383</v>
      </c>
      <c r="V40" s="42" t="s">
        <v>382</v>
      </c>
      <c r="W40" s="60" t="s">
        <v>366</v>
      </c>
      <c r="X40" s="42" t="s">
        <v>381</v>
      </c>
      <c r="Y40" s="38"/>
      <c r="Z40" s="38"/>
      <c r="AA40" s="38"/>
    </row>
    <row r="41" spans="1:27" s="37" customFormat="1" ht="144.75" customHeight="1" x14ac:dyDescent="0.2">
      <c r="A41" s="47" t="s">
        <v>447</v>
      </c>
      <c r="B41" s="71" t="s">
        <v>254</v>
      </c>
      <c r="C41" s="47" t="s">
        <v>95</v>
      </c>
      <c r="D41" s="80" t="s">
        <v>255</v>
      </c>
      <c r="E41" s="42" t="s">
        <v>256</v>
      </c>
      <c r="F41" s="42" t="s">
        <v>257</v>
      </c>
      <c r="G41" s="77" t="s">
        <v>258</v>
      </c>
      <c r="H41" s="77" t="s">
        <v>98</v>
      </c>
      <c r="I41" s="42">
        <v>2</v>
      </c>
      <c r="J41" s="42">
        <v>3</v>
      </c>
      <c r="K41" s="42">
        <f t="shared" si="18"/>
        <v>6</v>
      </c>
      <c r="L41" s="42" t="s">
        <v>78</v>
      </c>
      <c r="M41" s="42" t="s">
        <v>79</v>
      </c>
      <c r="N41" s="42" t="s">
        <v>366</v>
      </c>
      <c r="O41" s="42" t="s">
        <v>259</v>
      </c>
      <c r="P41" s="42">
        <v>25</v>
      </c>
      <c r="Q41" s="42">
        <f t="shared" si="19"/>
        <v>4.5</v>
      </c>
      <c r="R41" s="42" t="str">
        <f t="shared" si="20"/>
        <v>BAJO</v>
      </c>
      <c r="S41" s="42" t="str">
        <f t="shared" si="21"/>
        <v>🟢</v>
      </c>
      <c r="T41" s="42" t="s">
        <v>81</v>
      </c>
      <c r="U41" s="42" t="s">
        <v>260</v>
      </c>
      <c r="V41" s="42" t="s">
        <v>404</v>
      </c>
      <c r="W41" s="42" t="s">
        <v>366</v>
      </c>
      <c r="X41" s="42" t="s">
        <v>261</v>
      </c>
      <c r="Y41" s="36"/>
      <c r="Z41" s="36"/>
      <c r="AA41" s="36"/>
    </row>
    <row r="42" spans="1:27" s="37" customFormat="1" ht="111" customHeight="1" x14ac:dyDescent="0.2">
      <c r="A42" s="47" t="s">
        <v>448</v>
      </c>
      <c r="B42" s="47" t="s">
        <v>254</v>
      </c>
      <c r="C42" s="47" t="s">
        <v>116</v>
      </c>
      <c r="D42" s="80" t="s">
        <v>262</v>
      </c>
      <c r="E42" s="42" t="s">
        <v>263</v>
      </c>
      <c r="F42" s="42" t="s">
        <v>264</v>
      </c>
      <c r="G42" s="77" t="s">
        <v>265</v>
      </c>
      <c r="H42" s="77" t="s">
        <v>98</v>
      </c>
      <c r="I42" s="42">
        <v>4</v>
      </c>
      <c r="J42" s="42">
        <v>5</v>
      </c>
      <c r="K42" s="42">
        <f t="shared" si="18"/>
        <v>20</v>
      </c>
      <c r="L42" s="42" t="s">
        <v>78</v>
      </c>
      <c r="M42" s="42" t="s">
        <v>79</v>
      </c>
      <c r="N42" s="42" t="s">
        <v>366</v>
      </c>
      <c r="O42" s="42" t="s">
        <v>266</v>
      </c>
      <c r="P42" s="42">
        <v>25</v>
      </c>
      <c r="Q42" s="42">
        <f t="shared" si="19"/>
        <v>15</v>
      </c>
      <c r="R42" s="42" t="str">
        <f t="shared" si="20"/>
        <v>ALTO</v>
      </c>
      <c r="S42" s="42" t="str">
        <f t="shared" si="21"/>
        <v>🟠</v>
      </c>
      <c r="T42" s="42" t="s">
        <v>81</v>
      </c>
      <c r="U42" s="42" t="s">
        <v>267</v>
      </c>
      <c r="V42" s="42" t="s">
        <v>268</v>
      </c>
      <c r="W42" s="42" t="s">
        <v>366</v>
      </c>
      <c r="X42" s="42" t="s">
        <v>269</v>
      </c>
      <c r="Y42" s="36"/>
      <c r="Z42" s="36"/>
      <c r="AA42" s="36"/>
    </row>
    <row r="43" spans="1:27" s="37" customFormat="1" ht="162" customHeight="1" x14ac:dyDescent="0.2">
      <c r="A43" s="47" t="s">
        <v>449</v>
      </c>
      <c r="B43" s="47" t="s">
        <v>405</v>
      </c>
      <c r="C43" s="47" t="s">
        <v>83</v>
      </c>
      <c r="D43" s="80" t="s">
        <v>270</v>
      </c>
      <c r="E43" s="42" t="s">
        <v>271</v>
      </c>
      <c r="F43" s="42" t="s">
        <v>272</v>
      </c>
      <c r="G43" s="77" t="s">
        <v>77</v>
      </c>
      <c r="H43" s="77" t="s">
        <v>98</v>
      </c>
      <c r="I43" s="42">
        <v>2</v>
      </c>
      <c r="J43" s="42">
        <v>3</v>
      </c>
      <c r="K43" s="42">
        <f t="shared" si="18"/>
        <v>6</v>
      </c>
      <c r="L43" s="42" t="s">
        <v>78</v>
      </c>
      <c r="M43" s="42" t="s">
        <v>79</v>
      </c>
      <c r="N43" s="42" t="s">
        <v>366</v>
      </c>
      <c r="O43" s="42" t="s">
        <v>157</v>
      </c>
      <c r="P43" s="81">
        <v>25</v>
      </c>
      <c r="Q43" s="42">
        <f t="shared" si="19"/>
        <v>4.5</v>
      </c>
      <c r="R43" s="42" t="str">
        <f t="shared" si="20"/>
        <v>BAJO</v>
      </c>
      <c r="S43" s="42" t="str">
        <f t="shared" si="21"/>
        <v>🟢</v>
      </c>
      <c r="T43" s="42" t="s">
        <v>81</v>
      </c>
      <c r="U43" s="42" t="s">
        <v>406</v>
      </c>
      <c r="V43" s="42" t="s">
        <v>407</v>
      </c>
      <c r="W43" s="42" t="s">
        <v>366</v>
      </c>
      <c r="X43" s="42" t="s">
        <v>252</v>
      </c>
      <c r="Y43" s="36"/>
      <c r="Z43" s="36"/>
      <c r="AA43" s="36"/>
    </row>
    <row r="44" spans="1:27" s="37" customFormat="1" ht="144" customHeight="1" x14ac:dyDescent="0.2">
      <c r="A44" s="47" t="s">
        <v>420</v>
      </c>
      <c r="B44" s="47" t="s">
        <v>405</v>
      </c>
      <c r="C44" s="47" t="s">
        <v>116</v>
      </c>
      <c r="D44" s="80" t="s">
        <v>275</v>
      </c>
      <c r="E44" s="42" t="s">
        <v>276</v>
      </c>
      <c r="F44" s="42" t="s">
        <v>277</v>
      </c>
      <c r="G44" s="77" t="s">
        <v>77</v>
      </c>
      <c r="H44" s="77" t="s">
        <v>253</v>
      </c>
      <c r="I44" s="42">
        <v>3</v>
      </c>
      <c r="J44" s="42">
        <v>4</v>
      </c>
      <c r="K44" s="42">
        <f t="shared" si="18"/>
        <v>12</v>
      </c>
      <c r="L44" s="42" t="s">
        <v>78</v>
      </c>
      <c r="M44" s="42" t="s">
        <v>278</v>
      </c>
      <c r="N44" s="42" t="s">
        <v>366</v>
      </c>
      <c r="O44" s="42" t="s">
        <v>190</v>
      </c>
      <c r="P44" s="81">
        <v>10</v>
      </c>
      <c r="Q44" s="42">
        <f t="shared" si="19"/>
        <v>10.8</v>
      </c>
      <c r="R44" s="42" t="str">
        <f t="shared" si="20"/>
        <v>ALTO</v>
      </c>
      <c r="S44" s="42" t="str">
        <f t="shared" si="21"/>
        <v>🟠</v>
      </c>
      <c r="T44" s="42" t="s">
        <v>81</v>
      </c>
      <c r="U44" s="42" t="s">
        <v>408</v>
      </c>
      <c r="V44" s="42" t="s">
        <v>409</v>
      </c>
      <c r="W44" s="42" t="s">
        <v>366</v>
      </c>
      <c r="X44" s="42" t="s">
        <v>281</v>
      </c>
      <c r="Y44" s="36"/>
      <c r="Z44" s="36"/>
      <c r="AA44" s="36"/>
    </row>
    <row r="45" spans="1:27" s="37" customFormat="1" ht="144" customHeight="1" x14ac:dyDescent="0.2">
      <c r="A45" s="47" t="s">
        <v>421</v>
      </c>
      <c r="B45" s="47" t="s">
        <v>405</v>
      </c>
      <c r="C45" s="47" t="s">
        <v>116</v>
      </c>
      <c r="D45" s="42" t="s">
        <v>282</v>
      </c>
      <c r="E45" s="42" t="s">
        <v>283</v>
      </c>
      <c r="F45" s="42" t="s">
        <v>284</v>
      </c>
      <c r="G45" s="77" t="s">
        <v>77</v>
      </c>
      <c r="H45" s="77" t="s">
        <v>98</v>
      </c>
      <c r="I45" s="42">
        <v>2</v>
      </c>
      <c r="J45" s="42">
        <v>3</v>
      </c>
      <c r="K45" s="42">
        <f t="shared" si="18"/>
        <v>6</v>
      </c>
      <c r="L45" s="42" t="s">
        <v>78</v>
      </c>
      <c r="M45" s="42" t="s">
        <v>79</v>
      </c>
      <c r="N45" s="42" t="s">
        <v>366</v>
      </c>
      <c r="O45" s="42" t="s">
        <v>190</v>
      </c>
      <c r="P45" s="81">
        <v>25</v>
      </c>
      <c r="Q45" s="42">
        <f t="shared" si="19"/>
        <v>4.5</v>
      </c>
      <c r="R45" s="42" t="str">
        <f t="shared" si="20"/>
        <v>BAJO</v>
      </c>
      <c r="S45" s="42" t="str">
        <f t="shared" si="21"/>
        <v>🟢</v>
      </c>
      <c r="T45" s="42" t="s">
        <v>81</v>
      </c>
      <c r="U45" s="80" t="s">
        <v>285</v>
      </c>
      <c r="V45" s="42" t="s">
        <v>286</v>
      </c>
      <c r="W45" s="42" t="s">
        <v>366</v>
      </c>
      <c r="X45" s="42" t="s">
        <v>281</v>
      </c>
      <c r="Y45" s="36"/>
      <c r="Z45" s="36"/>
      <c r="AA45" s="36"/>
    </row>
    <row r="46" spans="1:27" s="37" customFormat="1" ht="72.75" customHeight="1" x14ac:dyDescent="0.2">
      <c r="A46" s="47" t="s">
        <v>450</v>
      </c>
      <c r="B46" s="47" t="s">
        <v>287</v>
      </c>
      <c r="C46" s="47" t="s">
        <v>116</v>
      </c>
      <c r="D46" s="42" t="s">
        <v>288</v>
      </c>
      <c r="E46" s="42" t="s">
        <v>410</v>
      </c>
      <c r="F46" s="42" t="s">
        <v>411</v>
      </c>
      <c r="G46" s="77" t="s">
        <v>244</v>
      </c>
      <c r="H46" s="77" t="s">
        <v>253</v>
      </c>
      <c r="I46" s="42">
        <v>2</v>
      </c>
      <c r="J46" s="42">
        <v>4</v>
      </c>
      <c r="K46" s="42">
        <f t="shared" si="18"/>
        <v>8</v>
      </c>
      <c r="L46" s="42" t="s">
        <v>78</v>
      </c>
      <c r="M46" s="42" t="s">
        <v>79</v>
      </c>
      <c r="N46" s="42" t="s">
        <v>366</v>
      </c>
      <c r="O46" s="42" t="s">
        <v>190</v>
      </c>
      <c r="P46" s="42">
        <v>25</v>
      </c>
      <c r="Q46" s="42">
        <f t="shared" si="19"/>
        <v>6</v>
      </c>
      <c r="R46" s="42" t="str">
        <f t="shared" si="20"/>
        <v>MODERADO</v>
      </c>
      <c r="S46" s="42" t="str">
        <f t="shared" si="21"/>
        <v>🟡</v>
      </c>
      <c r="T46" s="42" t="s">
        <v>81</v>
      </c>
      <c r="U46" s="80" t="s">
        <v>412</v>
      </c>
      <c r="V46" s="80" t="s">
        <v>413</v>
      </c>
      <c r="W46" s="42" t="s">
        <v>366</v>
      </c>
      <c r="X46" s="42" t="s">
        <v>281</v>
      </c>
      <c r="Y46" s="36"/>
      <c r="Z46" s="36"/>
      <c r="AA46" s="36"/>
    </row>
    <row r="47" spans="1:27" s="37" customFormat="1" ht="233.45" customHeight="1" x14ac:dyDescent="0.2">
      <c r="A47" s="47" t="s">
        <v>422</v>
      </c>
      <c r="B47" s="47" t="s">
        <v>287</v>
      </c>
      <c r="C47" s="47" t="s">
        <v>116</v>
      </c>
      <c r="D47" s="80" t="s">
        <v>289</v>
      </c>
      <c r="E47" s="42" t="s">
        <v>414</v>
      </c>
      <c r="F47" s="42" t="s">
        <v>415</v>
      </c>
      <c r="G47" s="77" t="s">
        <v>244</v>
      </c>
      <c r="H47" s="77" t="s">
        <v>253</v>
      </c>
      <c r="I47" s="42">
        <v>2</v>
      </c>
      <c r="J47" s="42">
        <v>4</v>
      </c>
      <c r="K47" s="42">
        <f t="shared" si="18"/>
        <v>8</v>
      </c>
      <c r="L47" s="42" t="s">
        <v>78</v>
      </c>
      <c r="M47" s="42" t="s">
        <v>79</v>
      </c>
      <c r="N47" s="42" t="s">
        <v>366</v>
      </c>
      <c r="O47" s="42" t="s">
        <v>163</v>
      </c>
      <c r="P47" s="42">
        <v>25</v>
      </c>
      <c r="Q47" s="42">
        <f t="shared" si="19"/>
        <v>6</v>
      </c>
      <c r="R47" s="42" t="str">
        <f t="shared" si="20"/>
        <v>MODERADO</v>
      </c>
      <c r="S47" s="42" t="str">
        <f t="shared" si="21"/>
        <v>🟡</v>
      </c>
      <c r="T47" s="42" t="s">
        <v>81</v>
      </c>
      <c r="U47" s="42" t="s">
        <v>416</v>
      </c>
      <c r="V47" s="42" t="s">
        <v>417</v>
      </c>
      <c r="W47" s="42" t="s">
        <v>366</v>
      </c>
      <c r="X47" s="42" t="s">
        <v>290</v>
      </c>
      <c r="Y47" s="36"/>
      <c r="Z47" s="36"/>
      <c r="AA47" s="36"/>
    </row>
    <row r="48" spans="1:27" s="37" customFormat="1" ht="160.5" customHeight="1" x14ac:dyDescent="0.2">
      <c r="A48" s="47" t="s">
        <v>423</v>
      </c>
      <c r="B48" s="47" t="s">
        <v>287</v>
      </c>
      <c r="C48" s="47" t="s">
        <v>89</v>
      </c>
      <c r="D48" s="80" t="s">
        <v>291</v>
      </c>
      <c r="E48" s="42" t="s">
        <v>292</v>
      </c>
      <c r="F48" s="42" t="s">
        <v>293</v>
      </c>
      <c r="G48" s="77" t="s">
        <v>244</v>
      </c>
      <c r="H48" s="77" t="s">
        <v>98</v>
      </c>
      <c r="I48" s="42">
        <v>3</v>
      </c>
      <c r="J48" s="42">
        <v>3</v>
      </c>
      <c r="K48" s="42">
        <f t="shared" si="18"/>
        <v>9</v>
      </c>
      <c r="L48" s="42" t="s">
        <v>78</v>
      </c>
      <c r="M48" s="42" t="s">
        <v>79</v>
      </c>
      <c r="N48" s="42" t="s">
        <v>366</v>
      </c>
      <c r="O48" s="42" t="s">
        <v>190</v>
      </c>
      <c r="P48" s="42">
        <v>25</v>
      </c>
      <c r="Q48" s="42">
        <f t="shared" si="19"/>
        <v>6.75</v>
      </c>
      <c r="R48" s="42" t="str">
        <f t="shared" si="20"/>
        <v>MODERADO</v>
      </c>
      <c r="S48" s="42" t="str">
        <f t="shared" si="21"/>
        <v>🟡</v>
      </c>
      <c r="T48" s="42" t="s">
        <v>81</v>
      </c>
      <c r="U48" s="42" t="s">
        <v>418</v>
      </c>
      <c r="V48" s="42" t="s">
        <v>419</v>
      </c>
      <c r="W48" s="42" t="s">
        <v>366</v>
      </c>
      <c r="X48" s="42" t="s">
        <v>290</v>
      </c>
      <c r="Y48" s="36"/>
      <c r="Z48" s="36"/>
      <c r="AA48" s="36"/>
    </row>
    <row r="49" spans="1:27" s="37" customFormat="1" ht="147" customHeight="1" x14ac:dyDescent="0.2">
      <c r="A49" s="47" t="s">
        <v>451</v>
      </c>
      <c r="B49" s="47" t="s">
        <v>294</v>
      </c>
      <c r="C49" s="47" t="s">
        <v>95</v>
      </c>
      <c r="D49" s="42" t="s">
        <v>295</v>
      </c>
      <c r="E49" s="42" t="s">
        <v>296</v>
      </c>
      <c r="F49" s="42" t="s">
        <v>297</v>
      </c>
      <c r="G49" s="77" t="s">
        <v>77</v>
      </c>
      <c r="H49" s="77" t="s">
        <v>98</v>
      </c>
      <c r="I49" s="42">
        <v>2</v>
      </c>
      <c r="J49" s="42">
        <v>2</v>
      </c>
      <c r="K49" s="42">
        <f t="shared" si="18"/>
        <v>4</v>
      </c>
      <c r="L49" s="42" t="s">
        <v>78</v>
      </c>
      <c r="M49" s="42" t="s">
        <v>79</v>
      </c>
      <c r="N49" s="42" t="s">
        <v>298</v>
      </c>
      <c r="O49" s="42" t="s">
        <v>163</v>
      </c>
      <c r="P49" s="42">
        <v>25</v>
      </c>
      <c r="Q49" s="42">
        <f t="shared" si="19"/>
        <v>3</v>
      </c>
      <c r="R49" s="42" t="str">
        <f t="shared" si="20"/>
        <v>BAJO</v>
      </c>
      <c r="S49" s="42" t="str">
        <f t="shared" si="21"/>
        <v>🟢</v>
      </c>
      <c r="T49" s="42" t="s">
        <v>81</v>
      </c>
      <c r="U49" s="42" t="s">
        <v>299</v>
      </c>
      <c r="V49" s="42" t="s">
        <v>300</v>
      </c>
      <c r="W49" s="42" t="s">
        <v>298</v>
      </c>
      <c r="X49" s="42" t="s">
        <v>301</v>
      </c>
      <c r="Y49" s="36"/>
      <c r="Z49" s="36"/>
      <c r="AA49" s="36"/>
    </row>
    <row r="50" spans="1:27" s="37" customFormat="1" ht="184.5" customHeight="1" x14ac:dyDescent="0.2">
      <c r="A50" s="47" t="s">
        <v>424</v>
      </c>
      <c r="B50" s="47" t="s">
        <v>294</v>
      </c>
      <c r="C50" s="47" t="s">
        <v>116</v>
      </c>
      <c r="D50" s="82" t="s">
        <v>302</v>
      </c>
      <c r="E50" s="42" t="s">
        <v>303</v>
      </c>
      <c r="F50" s="42" t="s">
        <v>304</v>
      </c>
      <c r="G50" s="77" t="s">
        <v>77</v>
      </c>
      <c r="H50" s="77" t="s">
        <v>98</v>
      </c>
      <c r="I50" s="42">
        <v>2</v>
      </c>
      <c r="J50" s="42">
        <v>2</v>
      </c>
      <c r="K50" s="42">
        <f t="shared" si="18"/>
        <v>4</v>
      </c>
      <c r="L50" s="42" t="s">
        <v>78</v>
      </c>
      <c r="M50" s="42" t="s">
        <v>79</v>
      </c>
      <c r="N50" s="42" t="s">
        <v>298</v>
      </c>
      <c r="O50" s="42" t="s">
        <v>305</v>
      </c>
      <c r="P50" s="42">
        <v>25</v>
      </c>
      <c r="Q50" s="42">
        <f t="shared" si="19"/>
        <v>3</v>
      </c>
      <c r="R50" s="42" t="str">
        <f t="shared" si="20"/>
        <v>BAJO</v>
      </c>
      <c r="S50" s="42" t="str">
        <f t="shared" si="21"/>
        <v>🟢</v>
      </c>
      <c r="T50" s="42" t="s">
        <v>81</v>
      </c>
      <c r="U50" s="42" t="s">
        <v>306</v>
      </c>
      <c r="V50" s="42" t="s">
        <v>307</v>
      </c>
      <c r="W50" s="42" t="s">
        <v>298</v>
      </c>
      <c r="X50" s="42" t="s">
        <v>308</v>
      </c>
      <c r="Y50" s="36"/>
      <c r="Z50" s="36"/>
      <c r="AA50" s="36"/>
    </row>
    <row r="51" spans="1:27" s="37" customFormat="1" ht="159" customHeight="1" x14ac:dyDescent="0.2">
      <c r="A51" s="47" t="s">
        <v>452</v>
      </c>
      <c r="B51" s="47" t="s">
        <v>294</v>
      </c>
      <c r="C51" s="47" t="s">
        <v>116</v>
      </c>
      <c r="D51" s="82" t="s">
        <v>309</v>
      </c>
      <c r="E51" s="42" t="s">
        <v>310</v>
      </c>
      <c r="F51" s="42" t="s">
        <v>311</v>
      </c>
      <c r="G51" s="77" t="s">
        <v>77</v>
      </c>
      <c r="H51" s="77" t="s">
        <v>98</v>
      </c>
      <c r="I51" s="42">
        <v>2</v>
      </c>
      <c r="J51" s="42">
        <v>2</v>
      </c>
      <c r="K51" s="42">
        <f t="shared" si="18"/>
        <v>4</v>
      </c>
      <c r="L51" s="42" t="s">
        <v>78</v>
      </c>
      <c r="M51" s="42" t="s">
        <v>79</v>
      </c>
      <c r="N51" s="42" t="s">
        <v>298</v>
      </c>
      <c r="O51" s="42" t="s">
        <v>157</v>
      </c>
      <c r="P51" s="42">
        <v>25</v>
      </c>
      <c r="Q51" s="42">
        <f t="shared" si="19"/>
        <v>3</v>
      </c>
      <c r="R51" s="42" t="str">
        <f t="shared" si="20"/>
        <v>BAJO</v>
      </c>
      <c r="S51" s="42" t="str">
        <f t="shared" si="21"/>
        <v>🟢</v>
      </c>
      <c r="T51" s="42" t="s">
        <v>81</v>
      </c>
      <c r="U51" s="42" t="s">
        <v>312</v>
      </c>
      <c r="V51" s="42" t="s">
        <v>313</v>
      </c>
      <c r="W51" s="42" t="s">
        <v>298</v>
      </c>
      <c r="X51" s="42" t="s">
        <v>314</v>
      </c>
      <c r="Y51" s="36"/>
      <c r="Z51" s="36"/>
      <c r="AA51" s="36"/>
    </row>
    <row r="52" spans="1:27" s="37" customFormat="1" ht="184.5" customHeight="1" x14ac:dyDescent="0.2">
      <c r="A52" s="47" t="s">
        <v>453</v>
      </c>
      <c r="B52" s="47" t="s">
        <v>287</v>
      </c>
      <c r="C52" s="47" t="s">
        <v>116</v>
      </c>
      <c r="D52" s="82" t="s">
        <v>315</v>
      </c>
      <c r="E52" s="42" t="s">
        <v>316</v>
      </c>
      <c r="F52" s="42" t="s">
        <v>317</v>
      </c>
      <c r="G52" s="77" t="s">
        <v>77</v>
      </c>
      <c r="H52" s="77" t="s">
        <v>98</v>
      </c>
      <c r="I52" s="42">
        <v>3</v>
      </c>
      <c r="J52" s="42">
        <v>3</v>
      </c>
      <c r="K52" s="42">
        <f t="shared" si="18"/>
        <v>9</v>
      </c>
      <c r="L52" s="42" t="s">
        <v>78</v>
      </c>
      <c r="M52" s="42" t="s">
        <v>79</v>
      </c>
      <c r="N52" s="42" t="s">
        <v>318</v>
      </c>
      <c r="O52" s="42" t="s">
        <v>157</v>
      </c>
      <c r="P52" s="42">
        <v>25</v>
      </c>
      <c r="Q52" s="42">
        <f t="shared" si="19"/>
        <v>6.75</v>
      </c>
      <c r="R52" s="42" t="str">
        <f t="shared" si="20"/>
        <v>MODERADO</v>
      </c>
      <c r="S52" s="42" t="str">
        <f t="shared" si="21"/>
        <v>🟡</v>
      </c>
      <c r="T52" s="42" t="s">
        <v>81</v>
      </c>
      <c r="U52" s="42" t="s">
        <v>319</v>
      </c>
      <c r="V52" s="42" t="s">
        <v>320</v>
      </c>
      <c r="W52" s="42" t="s">
        <v>318</v>
      </c>
      <c r="X52" s="42" t="s">
        <v>321</v>
      </c>
      <c r="Y52" s="36"/>
      <c r="Z52" s="36"/>
      <c r="AA52" s="36"/>
    </row>
    <row r="53" spans="1:27" s="37" customFormat="1" ht="162" customHeight="1" x14ac:dyDescent="0.2">
      <c r="A53" s="47" t="s">
        <v>361</v>
      </c>
      <c r="B53" s="47" t="s">
        <v>287</v>
      </c>
      <c r="C53" s="47" t="s">
        <v>116</v>
      </c>
      <c r="D53" s="80" t="s">
        <v>322</v>
      </c>
      <c r="E53" s="42" t="s">
        <v>323</v>
      </c>
      <c r="F53" s="42" t="s">
        <v>324</v>
      </c>
      <c r="G53" s="77" t="s">
        <v>77</v>
      </c>
      <c r="H53" s="77" t="s">
        <v>98</v>
      </c>
      <c r="I53" s="42">
        <v>3</v>
      </c>
      <c r="J53" s="42">
        <v>3</v>
      </c>
      <c r="K53" s="42">
        <f t="shared" si="18"/>
        <v>9</v>
      </c>
      <c r="L53" s="42" t="s">
        <v>78</v>
      </c>
      <c r="M53" s="42" t="s">
        <v>79</v>
      </c>
      <c r="N53" s="42" t="s">
        <v>318</v>
      </c>
      <c r="O53" s="42" t="s">
        <v>157</v>
      </c>
      <c r="P53" s="42">
        <v>25</v>
      </c>
      <c r="Q53" s="42">
        <f t="shared" si="19"/>
        <v>6.75</v>
      </c>
      <c r="R53" s="42" t="str">
        <f t="shared" si="20"/>
        <v>MODERADO</v>
      </c>
      <c r="S53" s="42" t="str">
        <f t="shared" si="21"/>
        <v>🟡</v>
      </c>
      <c r="T53" s="42" t="s">
        <v>325</v>
      </c>
      <c r="U53" s="42" t="s">
        <v>326</v>
      </c>
      <c r="V53" s="42" t="s">
        <v>327</v>
      </c>
      <c r="W53" s="42" t="s">
        <v>318</v>
      </c>
      <c r="X53" s="42" t="s">
        <v>328</v>
      </c>
      <c r="Y53" s="36"/>
      <c r="Z53" s="36"/>
      <c r="AA53" s="36"/>
    </row>
    <row r="54" spans="1:27" s="37" customFormat="1" ht="163.5" customHeight="1" x14ac:dyDescent="0.2">
      <c r="A54" s="47" t="s">
        <v>454</v>
      </c>
      <c r="B54" s="71" t="s">
        <v>458</v>
      </c>
      <c r="C54" s="47" t="s">
        <v>83</v>
      </c>
      <c r="D54" s="42" t="s">
        <v>270</v>
      </c>
      <c r="E54" s="42" t="s">
        <v>271</v>
      </c>
      <c r="F54" s="42" t="s">
        <v>272</v>
      </c>
      <c r="G54" s="42" t="s">
        <v>77</v>
      </c>
      <c r="H54" s="42" t="s">
        <v>98</v>
      </c>
      <c r="I54" s="42">
        <v>2</v>
      </c>
      <c r="J54" s="42">
        <v>3</v>
      </c>
      <c r="K54" s="42">
        <f t="shared" si="8"/>
        <v>6</v>
      </c>
      <c r="L54" s="42" t="s">
        <v>78</v>
      </c>
      <c r="M54" s="42" t="s">
        <v>79</v>
      </c>
      <c r="N54" s="42" t="s">
        <v>366</v>
      </c>
      <c r="O54" s="42" t="s">
        <v>157</v>
      </c>
      <c r="P54" s="81">
        <v>25</v>
      </c>
      <c r="Q54" s="42">
        <f t="shared" si="16"/>
        <v>4.5</v>
      </c>
      <c r="R54" s="42" t="str">
        <f t="shared" si="15"/>
        <v>BAJO</v>
      </c>
      <c r="S54" s="42" t="str">
        <f t="shared" si="17"/>
        <v>🟢</v>
      </c>
      <c r="T54" s="42" t="s">
        <v>81</v>
      </c>
      <c r="U54" s="42" t="s">
        <v>273</v>
      </c>
      <c r="V54" s="42" t="s">
        <v>274</v>
      </c>
      <c r="W54" s="42" t="s">
        <v>366</v>
      </c>
      <c r="X54" s="42" t="s">
        <v>252</v>
      </c>
      <c r="Y54" s="36"/>
      <c r="Z54" s="36"/>
      <c r="AA54" s="36"/>
    </row>
    <row r="55" spans="1:27" s="37" customFormat="1" ht="276" customHeight="1" x14ac:dyDescent="0.2">
      <c r="A55" s="47" t="s">
        <v>426</v>
      </c>
      <c r="B55" s="71" t="s">
        <v>458</v>
      </c>
      <c r="C55" s="47" t="s">
        <v>116</v>
      </c>
      <c r="D55" s="42" t="s">
        <v>275</v>
      </c>
      <c r="E55" s="42" t="s">
        <v>276</v>
      </c>
      <c r="F55" s="42" t="s">
        <v>277</v>
      </c>
      <c r="G55" s="42" t="s">
        <v>77</v>
      </c>
      <c r="H55" s="42" t="s">
        <v>253</v>
      </c>
      <c r="I55" s="42">
        <v>3</v>
      </c>
      <c r="J55" s="42">
        <v>4</v>
      </c>
      <c r="K55" s="42">
        <f t="shared" si="8"/>
        <v>12</v>
      </c>
      <c r="L55" s="42" t="s">
        <v>78</v>
      </c>
      <c r="M55" s="42" t="s">
        <v>278</v>
      </c>
      <c r="N55" s="42" t="s">
        <v>366</v>
      </c>
      <c r="O55" s="42" t="s">
        <v>190</v>
      </c>
      <c r="P55" s="81">
        <v>10</v>
      </c>
      <c r="Q55" s="42">
        <f t="shared" si="16"/>
        <v>10.8</v>
      </c>
      <c r="R55" s="42" t="str">
        <f t="shared" si="15"/>
        <v>ALTO</v>
      </c>
      <c r="S55" s="42" t="str">
        <f t="shared" si="17"/>
        <v>🟠</v>
      </c>
      <c r="T55" s="42" t="s">
        <v>81</v>
      </c>
      <c r="U55" s="42" t="s">
        <v>279</v>
      </c>
      <c r="V55" s="42" t="s">
        <v>280</v>
      </c>
      <c r="W55" s="42" t="s">
        <v>366</v>
      </c>
      <c r="X55" s="42" t="s">
        <v>281</v>
      </c>
      <c r="Y55" s="36"/>
      <c r="Z55" s="36"/>
      <c r="AA55" s="36"/>
    </row>
    <row r="56" spans="1:27" s="37" customFormat="1" ht="154.5" customHeight="1" x14ac:dyDescent="0.2">
      <c r="A56" s="47" t="s">
        <v>427</v>
      </c>
      <c r="B56" s="71" t="s">
        <v>458</v>
      </c>
      <c r="C56" s="47" t="s">
        <v>116</v>
      </c>
      <c r="D56" s="42" t="s">
        <v>282</v>
      </c>
      <c r="E56" s="42" t="s">
        <v>283</v>
      </c>
      <c r="F56" s="42" t="s">
        <v>284</v>
      </c>
      <c r="G56" s="42" t="s">
        <v>77</v>
      </c>
      <c r="H56" s="42" t="s">
        <v>98</v>
      </c>
      <c r="I56" s="42">
        <v>2</v>
      </c>
      <c r="J56" s="42">
        <v>3</v>
      </c>
      <c r="K56" s="42">
        <f t="shared" si="8"/>
        <v>6</v>
      </c>
      <c r="L56" s="42" t="s">
        <v>78</v>
      </c>
      <c r="M56" s="42" t="s">
        <v>79</v>
      </c>
      <c r="N56" s="42" t="s">
        <v>366</v>
      </c>
      <c r="O56" s="42" t="s">
        <v>190</v>
      </c>
      <c r="P56" s="81">
        <v>25</v>
      </c>
      <c r="Q56" s="42">
        <f t="shared" si="16"/>
        <v>4.5</v>
      </c>
      <c r="R56" s="42" t="str">
        <f t="shared" si="15"/>
        <v>BAJO</v>
      </c>
      <c r="S56" s="42" t="str">
        <f t="shared" si="17"/>
        <v>🟢</v>
      </c>
      <c r="T56" s="42" t="s">
        <v>81</v>
      </c>
      <c r="U56" s="42" t="s">
        <v>285</v>
      </c>
      <c r="V56" s="42" t="s">
        <v>286</v>
      </c>
      <c r="W56" s="42" t="s">
        <v>366</v>
      </c>
      <c r="X56" s="42" t="s">
        <v>281</v>
      </c>
      <c r="Y56" s="36"/>
      <c r="Z56" s="36"/>
      <c r="AA56" s="36"/>
    </row>
    <row r="57" spans="1:27" s="37" customFormat="1" ht="190.5" customHeight="1" x14ac:dyDescent="0.2">
      <c r="A57" s="47" t="s">
        <v>455</v>
      </c>
      <c r="B57" s="47" t="s">
        <v>250</v>
      </c>
      <c r="C57" s="47" t="s">
        <v>95</v>
      </c>
      <c r="D57" s="42" t="s">
        <v>462</v>
      </c>
      <c r="E57" s="42" t="s">
        <v>516</v>
      </c>
      <c r="F57" s="42" t="s">
        <v>463</v>
      </c>
      <c r="G57" s="42" t="s">
        <v>77</v>
      </c>
      <c r="H57" s="42" t="s">
        <v>464</v>
      </c>
      <c r="I57" s="42">
        <v>5</v>
      </c>
      <c r="J57" s="42">
        <v>4</v>
      </c>
      <c r="K57" s="42">
        <f t="shared" ref="K57:K60" si="22">I57*J57</f>
        <v>20</v>
      </c>
      <c r="L57" s="42" t="s">
        <v>135</v>
      </c>
      <c r="M57" s="42" t="s">
        <v>465</v>
      </c>
      <c r="N57" s="42" t="s">
        <v>517</v>
      </c>
      <c r="O57" s="42" t="s">
        <v>121</v>
      </c>
      <c r="P57" s="42">
        <v>25</v>
      </c>
      <c r="Q57" s="42">
        <f t="shared" ref="Q57:Q60" si="23">MAX(K57-(K57*P57/100),1)</f>
        <v>15</v>
      </c>
      <c r="R57" s="42" t="str">
        <f t="shared" ref="R57:R60" si="24">IF(Q57&lt;=5,"BAJO",IF(Q57&lt;=10,"MODERADO",IF(Q57&lt;=15,"ALTO","EXTREMO")))</f>
        <v>ALTO</v>
      </c>
      <c r="S57" s="42" t="str">
        <f t="shared" ref="S57:S60" si="25">IF(R57="BAJO","🟢",IF(R57="MODERADO","🟡",IF(R57="ALTO","🟠","🔴")))</f>
        <v>🟠</v>
      </c>
      <c r="T57" s="42" t="s">
        <v>81</v>
      </c>
      <c r="U57" s="42" t="s">
        <v>522</v>
      </c>
      <c r="V57" s="42" t="s">
        <v>475</v>
      </c>
      <c r="W57" s="42" t="s">
        <v>517</v>
      </c>
      <c r="X57" s="42" t="s">
        <v>476</v>
      </c>
      <c r="Y57" s="36"/>
      <c r="Z57" s="36"/>
      <c r="AA57" s="36"/>
    </row>
    <row r="58" spans="1:27" s="37" customFormat="1" ht="273.75" customHeight="1" x14ac:dyDescent="0.2">
      <c r="A58" s="47" t="s">
        <v>456</v>
      </c>
      <c r="B58" s="47" t="s">
        <v>250</v>
      </c>
      <c r="C58" s="47" t="s">
        <v>116</v>
      </c>
      <c r="D58" s="42" t="s">
        <v>477</v>
      </c>
      <c r="E58" s="42" t="s">
        <v>523</v>
      </c>
      <c r="F58" s="42" t="s">
        <v>518</v>
      </c>
      <c r="G58" s="42" t="s">
        <v>77</v>
      </c>
      <c r="H58" s="42" t="s">
        <v>466</v>
      </c>
      <c r="I58" s="42">
        <v>4</v>
      </c>
      <c r="J58" s="42">
        <v>4</v>
      </c>
      <c r="K58" s="42">
        <f t="shared" si="22"/>
        <v>16</v>
      </c>
      <c r="L58" s="42" t="s">
        <v>78</v>
      </c>
      <c r="M58" s="42" t="s">
        <v>467</v>
      </c>
      <c r="N58" s="42" t="s">
        <v>368</v>
      </c>
      <c r="O58" s="42" t="s">
        <v>121</v>
      </c>
      <c r="P58" s="42">
        <v>25</v>
      </c>
      <c r="Q58" s="42">
        <f t="shared" si="23"/>
        <v>12</v>
      </c>
      <c r="R58" s="42" t="str">
        <f t="shared" si="24"/>
        <v>ALTO</v>
      </c>
      <c r="S58" s="42" t="str">
        <f t="shared" si="25"/>
        <v>🟠</v>
      </c>
      <c r="T58" s="42" t="s">
        <v>81</v>
      </c>
      <c r="U58" s="42" t="s">
        <v>519</v>
      </c>
      <c r="V58" s="42" t="s">
        <v>478</v>
      </c>
      <c r="W58" s="42" t="s">
        <v>368</v>
      </c>
      <c r="X58" s="35" t="s">
        <v>479</v>
      </c>
      <c r="Y58" s="36"/>
      <c r="Z58" s="36"/>
      <c r="AA58" s="36"/>
    </row>
    <row r="59" spans="1:27" s="37" customFormat="1" ht="338.25" customHeight="1" x14ac:dyDescent="0.2">
      <c r="A59" s="47" t="s">
        <v>457</v>
      </c>
      <c r="B59" s="47" t="s">
        <v>250</v>
      </c>
      <c r="C59" s="47" t="s">
        <v>116</v>
      </c>
      <c r="D59" s="83" t="s">
        <v>468</v>
      </c>
      <c r="E59" s="42" t="s">
        <v>521</v>
      </c>
      <c r="F59" s="42" t="s">
        <v>480</v>
      </c>
      <c r="G59" s="42" t="s">
        <v>396</v>
      </c>
      <c r="H59" s="42" t="s">
        <v>253</v>
      </c>
      <c r="I59" s="42">
        <v>4</v>
      </c>
      <c r="J59" s="42">
        <v>4</v>
      </c>
      <c r="K59" s="42">
        <f t="shared" si="22"/>
        <v>16</v>
      </c>
      <c r="L59" s="42" t="s">
        <v>78</v>
      </c>
      <c r="M59" s="42" t="s">
        <v>469</v>
      </c>
      <c r="N59" s="42" t="s">
        <v>470</v>
      </c>
      <c r="O59" s="42" t="s">
        <v>471</v>
      </c>
      <c r="P59" s="42">
        <v>25</v>
      </c>
      <c r="Q59" s="42">
        <f t="shared" si="23"/>
        <v>12</v>
      </c>
      <c r="R59" s="42" t="str">
        <f t="shared" si="24"/>
        <v>ALTO</v>
      </c>
      <c r="S59" s="42" t="str">
        <f t="shared" si="25"/>
        <v>🟠</v>
      </c>
      <c r="T59" s="42" t="s">
        <v>81</v>
      </c>
      <c r="U59" s="42" t="s">
        <v>481</v>
      </c>
      <c r="V59" s="42" t="s">
        <v>524</v>
      </c>
      <c r="W59" s="42" t="s">
        <v>470</v>
      </c>
      <c r="X59" s="42" t="s">
        <v>482</v>
      </c>
      <c r="Y59" s="36"/>
      <c r="Z59" s="36"/>
      <c r="AA59" s="36"/>
    </row>
    <row r="60" spans="1:27" s="37" customFormat="1" ht="127.5" customHeight="1" x14ac:dyDescent="0.2">
      <c r="A60" s="47" t="s">
        <v>428</v>
      </c>
      <c r="B60" s="47" t="s">
        <v>250</v>
      </c>
      <c r="C60" s="47" t="s">
        <v>75</v>
      </c>
      <c r="D60" s="42" t="s">
        <v>520</v>
      </c>
      <c r="E60" s="42" t="s">
        <v>483</v>
      </c>
      <c r="F60" s="42" t="s">
        <v>484</v>
      </c>
      <c r="G60" s="42" t="s">
        <v>396</v>
      </c>
      <c r="H60" s="42" t="s">
        <v>485</v>
      </c>
      <c r="I60" s="42">
        <v>3</v>
      </c>
      <c r="J60" s="42">
        <v>4</v>
      </c>
      <c r="K60" s="42">
        <f t="shared" si="22"/>
        <v>12</v>
      </c>
      <c r="L60" s="42" t="s">
        <v>78</v>
      </c>
      <c r="M60" s="42" t="s">
        <v>79</v>
      </c>
      <c r="N60" s="42" t="s">
        <v>368</v>
      </c>
      <c r="O60" s="42" t="s">
        <v>121</v>
      </c>
      <c r="P60" s="42">
        <v>25</v>
      </c>
      <c r="Q60" s="42">
        <f t="shared" si="23"/>
        <v>9</v>
      </c>
      <c r="R60" s="42" t="str">
        <f t="shared" si="24"/>
        <v>MODERADO</v>
      </c>
      <c r="S60" s="42" t="str">
        <f t="shared" si="25"/>
        <v>🟡</v>
      </c>
      <c r="T60" s="42" t="s">
        <v>81</v>
      </c>
      <c r="U60" s="42" t="s">
        <v>486</v>
      </c>
      <c r="V60" s="42" t="s">
        <v>487</v>
      </c>
      <c r="W60" s="42" t="s">
        <v>368</v>
      </c>
      <c r="X60" s="42" t="s">
        <v>509</v>
      </c>
      <c r="Y60" s="36"/>
      <c r="Z60" s="36"/>
      <c r="AA60" s="36"/>
    </row>
    <row r="61" spans="1:27" x14ac:dyDescent="0.25">
      <c r="A61" s="126"/>
      <c r="B61" s="127"/>
      <c r="C61" s="127"/>
      <c r="D61" s="127"/>
      <c r="E61" s="127"/>
      <c r="F61" s="127"/>
      <c r="G61" s="127"/>
      <c r="H61" s="127"/>
      <c r="I61" s="128"/>
      <c r="J61" s="128"/>
      <c r="K61" s="128"/>
      <c r="L61" s="127"/>
      <c r="M61" s="127"/>
      <c r="N61" s="127"/>
      <c r="O61" s="127"/>
      <c r="P61" s="128"/>
      <c r="Q61" s="127"/>
      <c r="R61" s="127"/>
      <c r="S61" s="129"/>
      <c r="T61" s="127"/>
      <c r="U61" s="127"/>
      <c r="V61" s="127"/>
      <c r="W61" s="127"/>
      <c r="X61" s="127"/>
    </row>
    <row r="62" spans="1:27" ht="15.75" thickBot="1" x14ac:dyDescent="0.3">
      <c r="A62" s="126"/>
      <c r="B62" s="127"/>
      <c r="C62" s="127"/>
      <c r="D62" s="127"/>
      <c r="E62" s="127"/>
      <c r="F62" s="127"/>
      <c r="G62" s="127"/>
      <c r="H62" s="127"/>
      <c r="I62" s="128"/>
      <c r="J62" s="128"/>
      <c r="K62" s="128"/>
      <c r="L62" s="127"/>
      <c r="M62" s="127"/>
      <c r="N62" s="127"/>
      <c r="O62" s="127"/>
      <c r="P62" s="128"/>
      <c r="Q62" s="127"/>
      <c r="R62" s="127"/>
      <c r="S62" s="129"/>
      <c r="T62" s="127"/>
      <c r="U62" s="127"/>
      <c r="V62" s="127"/>
      <c r="W62" s="127"/>
      <c r="X62" s="127"/>
    </row>
    <row r="63" spans="1:27" ht="16.5" thickTop="1" thickBot="1" x14ac:dyDescent="0.3">
      <c r="A63" s="130" t="s">
        <v>52</v>
      </c>
      <c r="B63" s="131"/>
      <c r="C63" s="131"/>
      <c r="D63" s="131"/>
      <c r="E63" s="131"/>
      <c r="F63" s="131"/>
      <c r="G63" s="131"/>
      <c r="H63" s="132"/>
      <c r="I63" s="128"/>
      <c r="J63" s="128"/>
      <c r="K63" s="128"/>
      <c r="L63" s="127"/>
      <c r="M63" s="127"/>
      <c r="N63" s="127"/>
      <c r="O63" s="127"/>
      <c r="P63" s="128"/>
      <c r="Q63" s="127"/>
      <c r="R63" s="127"/>
      <c r="S63" s="129"/>
      <c r="T63" s="127"/>
      <c r="U63" s="127"/>
      <c r="V63" s="127"/>
      <c r="W63" s="127"/>
      <c r="X63" s="127"/>
    </row>
    <row r="64" spans="1:27" ht="59.25" thickTop="1" thickBot="1" x14ac:dyDescent="0.3">
      <c r="A64" s="133" t="s">
        <v>53</v>
      </c>
      <c r="B64" s="134" t="s">
        <v>54</v>
      </c>
      <c r="C64" s="135" t="s">
        <v>55</v>
      </c>
      <c r="D64" s="136"/>
      <c r="E64" s="136"/>
      <c r="F64" s="136"/>
      <c r="G64" s="137"/>
      <c r="H64" s="138" t="s">
        <v>525</v>
      </c>
      <c r="I64" s="128"/>
      <c r="J64" s="128"/>
      <c r="K64" s="128"/>
      <c r="L64" s="127"/>
      <c r="M64" s="127"/>
      <c r="N64" s="127"/>
      <c r="O64" s="127"/>
      <c r="P64" s="128"/>
      <c r="Q64" s="127"/>
      <c r="R64" s="127"/>
      <c r="S64" s="129"/>
      <c r="T64" s="127"/>
      <c r="U64" s="127"/>
      <c r="V64" s="127"/>
      <c r="W64" s="127"/>
      <c r="X64" s="127"/>
    </row>
    <row r="65" spans="1:24" ht="15.75" customHeight="1" thickTop="1" x14ac:dyDescent="0.25">
      <c r="A65" s="139" t="s">
        <v>56</v>
      </c>
      <c r="B65" s="140">
        <v>43462</v>
      </c>
      <c r="C65" s="113" t="s">
        <v>330</v>
      </c>
      <c r="D65" s="114"/>
      <c r="E65" s="114"/>
      <c r="F65" s="114"/>
      <c r="G65" s="115"/>
      <c r="H65" s="141" t="s">
        <v>58</v>
      </c>
      <c r="I65" s="128"/>
      <c r="J65" s="128"/>
      <c r="K65" s="128"/>
      <c r="L65" s="127"/>
      <c r="M65" s="127"/>
      <c r="N65" s="127"/>
      <c r="O65" s="127"/>
      <c r="P65" s="128"/>
      <c r="Q65" s="127"/>
      <c r="R65" s="127"/>
      <c r="S65" s="129"/>
      <c r="T65" s="127"/>
      <c r="U65" s="127"/>
      <c r="V65" s="127"/>
      <c r="W65" s="127"/>
      <c r="X65" s="127"/>
    </row>
    <row r="66" spans="1:24" ht="40.5" customHeight="1" x14ac:dyDescent="0.25">
      <c r="A66" s="139" t="s">
        <v>57</v>
      </c>
      <c r="B66" s="140">
        <v>46136</v>
      </c>
      <c r="C66" s="116" t="s">
        <v>331</v>
      </c>
      <c r="D66" s="117"/>
      <c r="E66" s="117"/>
      <c r="F66" s="117"/>
      <c r="G66" s="118"/>
      <c r="H66" s="141" t="s">
        <v>58</v>
      </c>
      <c r="I66" s="128"/>
      <c r="J66" s="128"/>
      <c r="K66" s="128"/>
      <c r="L66" s="127"/>
      <c r="M66" s="127"/>
      <c r="N66" s="127"/>
      <c r="O66" s="127"/>
      <c r="P66" s="128"/>
      <c r="Q66" s="127"/>
      <c r="R66" s="127"/>
      <c r="S66" s="129"/>
      <c r="T66" s="127"/>
      <c r="U66" s="127"/>
      <c r="V66" s="127"/>
      <c r="W66" s="127"/>
      <c r="X66" s="127"/>
    </row>
    <row r="67" spans="1:24" x14ac:dyDescent="0.25">
      <c r="A67" s="12"/>
      <c r="B67" s="13"/>
      <c r="C67" s="116"/>
      <c r="D67" s="117"/>
      <c r="E67" s="117"/>
      <c r="F67" s="117"/>
      <c r="G67" s="118"/>
      <c r="H67" s="14"/>
    </row>
    <row r="68" spans="1:24" ht="40.5" customHeight="1" x14ac:dyDescent="0.25">
      <c r="A68" s="12"/>
      <c r="B68" s="13"/>
      <c r="C68" s="116"/>
      <c r="D68" s="117"/>
      <c r="E68" s="117"/>
      <c r="F68" s="117"/>
      <c r="G68" s="118"/>
      <c r="H68" s="14"/>
    </row>
    <row r="69" spans="1:24" x14ac:dyDescent="0.25">
      <c r="A69" s="12"/>
      <c r="B69" s="13"/>
      <c r="C69" s="116"/>
      <c r="D69" s="117"/>
      <c r="E69" s="117"/>
      <c r="F69" s="117"/>
      <c r="G69" s="118"/>
      <c r="H69" s="14"/>
    </row>
    <row r="70" spans="1:24" x14ac:dyDescent="0.25">
      <c r="A70" s="12"/>
      <c r="B70" s="13"/>
      <c r="C70" s="116"/>
      <c r="D70" s="117"/>
      <c r="E70" s="117"/>
      <c r="F70" s="117"/>
      <c r="G70" s="118"/>
      <c r="H70" s="14"/>
    </row>
    <row r="71" spans="1:24" x14ac:dyDescent="0.25">
      <c r="A71" s="12"/>
      <c r="B71" s="13"/>
      <c r="C71" s="116"/>
      <c r="D71" s="117"/>
      <c r="E71" s="117"/>
      <c r="F71" s="117"/>
      <c r="G71" s="118"/>
      <c r="H71" s="14"/>
    </row>
    <row r="72" spans="1:24" x14ac:dyDescent="0.25">
      <c r="A72" s="12"/>
      <c r="B72" s="13"/>
      <c r="C72" s="119"/>
      <c r="D72" s="120"/>
      <c r="E72" s="120"/>
      <c r="F72" s="120"/>
      <c r="G72" s="121"/>
      <c r="H72" s="14"/>
    </row>
  </sheetData>
  <mergeCells count="21">
    <mergeCell ref="C68:G68"/>
    <mergeCell ref="C69:G69"/>
    <mergeCell ref="C70:G70"/>
    <mergeCell ref="C71:G71"/>
    <mergeCell ref="C72:G72"/>
    <mergeCell ref="A63:H63"/>
    <mergeCell ref="C64:G64"/>
    <mergeCell ref="C65:G65"/>
    <mergeCell ref="C66:G66"/>
    <mergeCell ref="C67:G67"/>
    <mergeCell ref="A6:C7"/>
    <mergeCell ref="Z6:AG6"/>
    <mergeCell ref="AF2:AF3"/>
    <mergeCell ref="AG2:AG3"/>
    <mergeCell ref="D1:AE3"/>
    <mergeCell ref="D4:AE4"/>
    <mergeCell ref="Z7:AA7"/>
    <mergeCell ref="AB7:AC7"/>
    <mergeCell ref="AD7:AE7"/>
    <mergeCell ref="AF7:AG7"/>
    <mergeCell ref="A1:C4"/>
  </mergeCells>
  <conditionalFormatting sqref="R12:R16 R54:R60">
    <cfRule type="expression" dxfId="78" priority="101">
      <formula>R12="BAJO"</formula>
    </cfRule>
    <cfRule type="expression" dxfId="77" priority="102">
      <formula>R12="MODERADO"</formula>
    </cfRule>
    <cfRule type="expression" dxfId="76" priority="103">
      <formula>R12="ALTO"</formula>
    </cfRule>
    <cfRule type="expression" dxfId="75" priority="104">
      <formula>R12="EXTREMO"</formula>
    </cfRule>
  </conditionalFormatting>
  <conditionalFormatting sqref="R9:R11">
    <cfRule type="expression" dxfId="74" priority="81">
      <formula>R9="BAJO"</formula>
    </cfRule>
    <cfRule type="expression" dxfId="73" priority="82">
      <formula>R9="MODERADO"</formula>
    </cfRule>
    <cfRule type="expression" dxfId="72" priority="83">
      <formula>R9="ALTO"</formula>
    </cfRule>
    <cfRule type="expression" dxfId="71" priority="84">
      <formula>R9="EXTREMO"</formula>
    </cfRule>
  </conditionalFormatting>
  <conditionalFormatting sqref="R10">
    <cfRule type="expression" dxfId="70" priority="77">
      <formula>R10="BAJO"</formula>
    </cfRule>
    <cfRule type="expression" dxfId="69" priority="78">
      <formula>R10="MODERADO"</formula>
    </cfRule>
    <cfRule type="expression" dxfId="68" priority="79">
      <formula>R10="ALTO"</formula>
    </cfRule>
    <cfRule type="expression" dxfId="67" priority="80">
      <formula>R10="EXTREMO"</formula>
    </cfRule>
  </conditionalFormatting>
  <conditionalFormatting sqref="R17">
    <cfRule type="expression" dxfId="66" priority="69">
      <formula>R17="BAJO"</formula>
    </cfRule>
    <cfRule type="expression" dxfId="65" priority="70">
      <formula>R17="MODERADO"</formula>
    </cfRule>
    <cfRule type="expression" dxfId="64" priority="71">
      <formula>R17="ALTO"</formula>
    </cfRule>
    <cfRule type="expression" dxfId="63" priority="72">
      <formula>R17="EXTREMO"</formula>
    </cfRule>
  </conditionalFormatting>
  <conditionalFormatting sqref="R18:R20">
    <cfRule type="expression" dxfId="62" priority="49">
      <formula>R18="BAJO"</formula>
    </cfRule>
    <cfRule type="expression" dxfId="61" priority="50">
      <formula>R18="MODERADO"</formula>
    </cfRule>
    <cfRule type="expression" dxfId="60" priority="51">
      <formula>R18="ALTO"</formula>
    </cfRule>
    <cfRule type="expression" dxfId="59" priority="52">
      <formula>R18="EXTREMO"</formula>
    </cfRule>
  </conditionalFormatting>
  <conditionalFormatting sqref="R24:R26 R28:R36">
    <cfRule type="expression" dxfId="58" priority="33">
      <formula>R24="BAJO"</formula>
    </cfRule>
    <cfRule type="expression" dxfId="57" priority="34">
      <formula>R24="MODERADO"</formula>
    </cfRule>
    <cfRule type="expression" dxfId="56" priority="35">
      <formula>R24="ALTO"</formula>
    </cfRule>
    <cfRule type="expression" dxfId="55" priority="36">
      <formula>R24="EXTREMO"</formula>
    </cfRule>
  </conditionalFormatting>
  <conditionalFormatting sqref="R37:R38">
    <cfRule type="expression" dxfId="54" priority="25">
      <formula>R37="BAJO"</formula>
    </cfRule>
    <cfRule type="expression" dxfId="53" priority="26">
      <formula>R37="MODERADO"</formula>
    </cfRule>
    <cfRule type="expression" dxfId="52" priority="27">
      <formula>R37="ALTO"</formula>
    </cfRule>
    <cfRule type="expression" dxfId="51" priority="28">
      <formula>R37="EXTREMO"</formula>
    </cfRule>
  </conditionalFormatting>
  <conditionalFormatting sqref="R39:R40">
    <cfRule type="expression" dxfId="50" priority="21">
      <formula>R39="BAJO"</formula>
    </cfRule>
    <cfRule type="expression" dxfId="49" priority="22">
      <formula>R39="MODERADO"</formula>
    </cfRule>
    <cfRule type="expression" dxfId="48" priority="23">
      <formula>R39="ALTO"</formula>
    </cfRule>
    <cfRule type="expression" dxfId="47" priority="24">
      <formula>R39="EXTREMO"</formula>
    </cfRule>
  </conditionalFormatting>
  <conditionalFormatting sqref="R41:R53">
    <cfRule type="expression" dxfId="46" priority="17">
      <formula>R41="BAJO"</formula>
    </cfRule>
    <cfRule type="expression" dxfId="45" priority="18">
      <formula>R41="MODERADO"</formula>
    </cfRule>
    <cfRule type="expression" dxfId="44" priority="19">
      <formula>R41="ALTO"</formula>
    </cfRule>
    <cfRule type="expression" dxfId="43" priority="20">
      <formula>R41="EXTREMO"</formula>
    </cfRule>
  </conditionalFormatting>
  <conditionalFormatting sqref="R21">
    <cfRule type="expression" dxfId="42" priority="13">
      <formula>R21="BAJO"</formula>
    </cfRule>
    <cfRule type="expression" dxfId="41" priority="14">
      <formula>R21="MODERADO"</formula>
    </cfRule>
    <cfRule type="expression" dxfId="40" priority="15">
      <formula>R21="ALTO"</formula>
    </cfRule>
    <cfRule type="expression" dxfId="39" priority="16">
      <formula>R21="EXTREMO"</formula>
    </cfRule>
  </conditionalFormatting>
  <conditionalFormatting sqref="R22:R23">
    <cfRule type="expression" dxfId="38" priority="9">
      <formula>R22="BAJO"</formula>
    </cfRule>
    <cfRule type="expression" dxfId="37" priority="10">
      <formula>R22="MODERADO"</formula>
    </cfRule>
    <cfRule type="expression" dxfId="36" priority="11">
      <formula>R22="ALTO"</formula>
    </cfRule>
    <cfRule type="expression" dxfId="35" priority="12">
      <formula>R22="EXTREMO"</formula>
    </cfRule>
  </conditionalFormatting>
  <conditionalFormatting sqref="R27">
    <cfRule type="expression" dxfId="34" priority="1">
      <formula>R27="BAJO"</formula>
    </cfRule>
    <cfRule type="expression" dxfId="33" priority="2">
      <formula>R27="MODERADO"</formula>
    </cfRule>
    <cfRule type="expression" dxfId="32" priority="3">
      <formula>R27="ALTO"</formula>
    </cfRule>
    <cfRule type="expression" dxfId="31" priority="4">
      <formula>R27="EXTREMO"</formula>
    </cfRule>
  </conditionalFormatting>
  <dataValidations disablePrompts="1" count="4">
    <dataValidation type="list" allowBlank="1" sqref="Z16:AA17 Y37:Y56 X29 Y21:AA23 Y9:Y20 Y57:AA60" xr:uid="{00000000-0002-0000-0000-000003000000}">
      <formula1>"Abierto,En Ejecución,Cerrado,Vencido"</formula1>
    </dataValidation>
    <dataValidation type="list" allowBlank="1" sqref="I9:J60" xr:uid="{00000000-0002-0000-0000-000000000000}">
      <formula1>"1,2,3,4,5"</formula1>
    </dataValidation>
    <dataValidation type="list" allowBlank="1" sqref="C9:C60" xr:uid="{00000000-0002-0000-0000-000001000000}">
      <formula1>"Estratégico,Operativo,Fiscal,Corrupción,Seguridad Información,Legal,Financiero,SST"</formula1>
    </dataValidation>
    <dataValidation type="list" allowBlank="1" sqref="M9:M60" xr:uid="{00000000-0002-0000-0000-000002000000}">
      <formula1>"Preventivo,Detectivo,Correctivo"</formula1>
    </dataValidation>
  </dataValidations>
  <printOptions horizontalCentered="1"/>
  <pageMargins left="0.15748031496062992" right="0.15748031496062992" top="0.19685039370078741" bottom="0.19685039370078741" header="0" footer="0"/>
  <pageSetup orientation="portrait" horizontalDpi="360" verticalDpi="36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
  <sheetViews>
    <sheetView topLeftCell="A4" zoomScale="80" zoomScaleNormal="80" workbookViewId="0">
      <selection activeCell="G4" sqref="G4"/>
    </sheetView>
  </sheetViews>
  <sheetFormatPr baseColWidth="10" defaultColWidth="8.7109375" defaultRowHeight="15" x14ac:dyDescent="0.25"/>
  <cols>
    <col min="1" max="1" width="10.7109375" customWidth="1"/>
    <col min="2" max="2" width="16" customWidth="1"/>
    <col min="3" max="3" width="15.5703125" customWidth="1"/>
    <col min="4" max="4" width="38" customWidth="1"/>
    <col min="5" max="5" width="19.42578125" customWidth="1"/>
    <col min="6" max="6" width="18.28515625" customWidth="1"/>
    <col min="7" max="7" width="16.85546875" customWidth="1"/>
    <col min="8" max="8" width="18.5703125" customWidth="1"/>
    <col min="9" max="9" width="19.85546875" customWidth="1"/>
    <col min="10" max="10" width="18.85546875" customWidth="1"/>
    <col min="11" max="11" width="12.5703125" customWidth="1"/>
    <col min="12" max="12" width="12.7109375" customWidth="1"/>
    <col min="13" max="13" width="16.42578125" customWidth="1"/>
    <col min="14" max="14" width="16.85546875" customWidth="1"/>
    <col min="15" max="15" width="14.7109375" customWidth="1"/>
    <col min="16" max="16" width="40.5703125" customWidth="1"/>
    <col min="17" max="17" width="16.140625" customWidth="1"/>
    <col min="20" max="20" width="19.42578125" customWidth="1"/>
    <col min="21" max="21" width="21.85546875" customWidth="1"/>
    <col min="22" max="22" width="14.7109375" customWidth="1"/>
    <col min="23" max="23" width="13.140625" customWidth="1"/>
    <col min="24" max="24" width="14.5703125" customWidth="1"/>
    <col min="25" max="25" width="19.42578125" customWidth="1"/>
    <col min="26" max="26" width="23.140625" customWidth="1"/>
  </cols>
  <sheetData>
    <row r="1" spans="1:26" ht="28.5" x14ac:dyDescent="0.45">
      <c r="A1" s="7" t="s">
        <v>48</v>
      </c>
    </row>
    <row r="3" spans="1:26" ht="30" x14ac:dyDescent="0.25">
      <c r="A3" s="3" t="s">
        <v>0</v>
      </c>
      <c r="B3" s="3" t="s">
        <v>1</v>
      </c>
      <c r="C3" s="3" t="s">
        <v>2</v>
      </c>
      <c r="D3" s="3" t="s">
        <v>3</v>
      </c>
      <c r="E3" s="3" t="s">
        <v>4</v>
      </c>
      <c r="F3" s="3" t="s">
        <v>5</v>
      </c>
      <c r="G3" s="3" t="s">
        <v>6</v>
      </c>
      <c r="H3" s="3" t="s">
        <v>7</v>
      </c>
      <c r="I3" s="3" t="s">
        <v>8</v>
      </c>
      <c r="J3" s="3" t="s">
        <v>9</v>
      </c>
      <c r="K3" s="3" t="s">
        <v>10</v>
      </c>
      <c r="L3" s="3" t="s">
        <v>11</v>
      </c>
      <c r="M3" s="3" t="s">
        <v>12</v>
      </c>
      <c r="N3" s="3" t="s">
        <v>13</v>
      </c>
      <c r="O3" s="3" t="s">
        <v>14</v>
      </c>
      <c r="P3" s="3" t="s">
        <v>15</v>
      </c>
      <c r="Q3" s="3" t="s">
        <v>16</v>
      </c>
      <c r="R3" s="3" t="s">
        <v>17</v>
      </c>
      <c r="S3" s="3" t="s">
        <v>18</v>
      </c>
      <c r="T3" s="3" t="s">
        <v>42</v>
      </c>
      <c r="U3" s="3" t="s">
        <v>43</v>
      </c>
      <c r="V3" s="3" t="s">
        <v>19</v>
      </c>
      <c r="W3" s="3" t="s">
        <v>20</v>
      </c>
      <c r="X3" s="3" t="s">
        <v>21</v>
      </c>
      <c r="Y3" s="3" t="s">
        <v>69</v>
      </c>
      <c r="Z3" s="3" t="s">
        <v>70</v>
      </c>
    </row>
    <row r="4" spans="1:26" s="4" customFormat="1" ht="409.5" x14ac:dyDescent="0.25">
      <c r="A4" s="6" t="s">
        <v>29</v>
      </c>
      <c r="B4" s="6" t="s">
        <v>30</v>
      </c>
      <c r="C4" s="6" t="s">
        <v>107</v>
      </c>
      <c r="D4" s="6" t="s">
        <v>31</v>
      </c>
      <c r="E4" s="6" t="s">
        <v>33</v>
      </c>
      <c r="F4" s="6" t="s">
        <v>34</v>
      </c>
      <c r="G4" s="6" t="s">
        <v>32</v>
      </c>
      <c r="H4" s="6" t="s">
        <v>45</v>
      </c>
      <c r="I4" s="6" t="s">
        <v>27</v>
      </c>
      <c r="J4" s="6" t="s">
        <v>28</v>
      </c>
      <c r="K4" s="6"/>
      <c r="L4" s="6" t="s">
        <v>35</v>
      </c>
      <c r="M4" s="6" t="s">
        <v>36</v>
      </c>
      <c r="N4" s="6" t="s">
        <v>37</v>
      </c>
      <c r="O4" s="6" t="s">
        <v>49</v>
      </c>
      <c r="P4" s="6" t="s">
        <v>38</v>
      </c>
      <c r="Q4" s="6"/>
      <c r="R4" s="2" t="str">
        <f t="shared" ref="R4" si="0">IF(Q4&lt;=5,"BAJO",IF(Q4&lt;=10,"MODERADO",IF(Q4&lt;=15,"ALTO","EXTREMO")))</f>
        <v>BAJO</v>
      </c>
      <c r="S4" s="2" t="str">
        <f>IF(R4="BAJO","🟢",IF(R4="MODERADO","🟡",IF(R4="ALTO","🟠","🔴")))</f>
        <v>🟢</v>
      </c>
      <c r="T4" s="5" t="s">
        <v>370</v>
      </c>
      <c r="U4" s="5" t="s">
        <v>39</v>
      </c>
      <c r="V4" s="2" t="s">
        <v>40</v>
      </c>
      <c r="W4" s="2" t="s">
        <v>41</v>
      </c>
      <c r="X4" s="2" t="s">
        <v>44</v>
      </c>
      <c r="Y4" s="2" t="s">
        <v>71</v>
      </c>
      <c r="Z4" s="2" t="s">
        <v>72</v>
      </c>
    </row>
  </sheetData>
  <conditionalFormatting sqref="R4">
    <cfRule type="expression" dxfId="27" priority="1">
      <formula>R4="BAJO"</formula>
    </cfRule>
    <cfRule type="expression" dxfId="26" priority="2">
      <formula>R4="MODERADO"</formula>
    </cfRule>
    <cfRule type="expression" dxfId="25" priority="3">
      <formula>R4="ALTO"</formula>
    </cfRule>
    <cfRule type="expression" dxfId="24" priority="4">
      <formula>R4="EXTREMO"</formula>
    </cfRule>
  </conditionalFormatting>
  <dataValidations count="4">
    <dataValidation type="list" allowBlank="1" sqref="X4" xr:uid="{00E3BE66-E818-43AC-BF13-9A70C5B0B57C}">
      <formula1>"Abierto,En Ejecución,Cerrado,Vencido"</formula1>
    </dataValidation>
    <dataValidation type="list" allowBlank="1" sqref="M4" xr:uid="{62A86E48-0584-4E52-87F1-E4A7CF86160F}">
      <formula1>"Preventivo,Detectivo,Correctivo"</formula1>
    </dataValidation>
    <dataValidation type="list" allowBlank="1" sqref="C4" xr:uid="{FEDAD59E-DE47-4F0D-9557-96F09BBB76D7}">
      <formula1>"Estratégico,Operativo,Fiscal,Corrupción,Seguridad Información,Legal,Financiero,SST"</formula1>
    </dataValidation>
    <dataValidation type="list" allowBlank="1" sqref="I4:J4" xr:uid="{80940683-BFA4-40A7-B7D8-81FDB103D27E}">
      <formula1>"1,2,3,4,5"</formula1>
    </dataValidation>
  </dataValidations>
  <pageMargins left="0.75" right="0.75" top="1" bottom="1" header="0.5" footer="0.5"/>
  <pageSetup paperSize="9"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52029-28FD-4DEF-9F23-717DDEDB2938}">
  <dimension ref="C2:L33"/>
  <sheetViews>
    <sheetView zoomScale="120" zoomScaleNormal="120" workbookViewId="0">
      <selection activeCell="C2" sqref="C2:L33"/>
    </sheetView>
  </sheetViews>
  <sheetFormatPr baseColWidth="10" defaultRowHeight="15" x14ac:dyDescent="0.25"/>
  <sheetData>
    <row r="2" spans="3:12" x14ac:dyDescent="0.25">
      <c r="C2" s="122"/>
      <c r="D2" s="122"/>
      <c r="E2" s="122"/>
      <c r="F2" s="122"/>
      <c r="G2" s="122"/>
      <c r="H2" s="122"/>
      <c r="I2" s="122"/>
      <c r="J2" s="122"/>
      <c r="K2" s="122"/>
      <c r="L2" s="122"/>
    </row>
    <row r="3" spans="3:12" x14ac:dyDescent="0.25">
      <c r="C3" s="122"/>
      <c r="D3" s="122"/>
      <c r="E3" s="122"/>
      <c r="F3" s="122"/>
      <c r="G3" s="122"/>
      <c r="H3" s="122"/>
      <c r="I3" s="122"/>
      <c r="J3" s="122"/>
      <c r="K3" s="122"/>
      <c r="L3" s="122"/>
    </row>
    <row r="4" spans="3:12" x14ac:dyDescent="0.25">
      <c r="C4" s="122"/>
      <c r="D4" s="122"/>
      <c r="E4" s="122"/>
      <c r="F4" s="122"/>
      <c r="G4" s="122"/>
      <c r="H4" s="122"/>
      <c r="I4" s="122"/>
      <c r="J4" s="122"/>
      <c r="K4" s="122"/>
      <c r="L4" s="122"/>
    </row>
    <row r="5" spans="3:12" x14ac:dyDescent="0.25">
      <c r="C5" s="122"/>
      <c r="D5" s="122"/>
      <c r="E5" s="122"/>
      <c r="F5" s="122"/>
      <c r="G5" s="122"/>
      <c r="H5" s="122"/>
      <c r="I5" s="122"/>
      <c r="J5" s="122"/>
      <c r="K5" s="122"/>
      <c r="L5" s="122"/>
    </row>
    <row r="6" spans="3:12" x14ac:dyDescent="0.25">
      <c r="C6" s="122"/>
      <c r="D6" s="122"/>
      <c r="E6" s="122"/>
      <c r="F6" s="122"/>
      <c r="G6" s="122"/>
      <c r="H6" s="122"/>
      <c r="I6" s="122"/>
      <c r="J6" s="122"/>
      <c r="K6" s="122"/>
      <c r="L6" s="122"/>
    </row>
    <row r="7" spans="3:12" x14ac:dyDescent="0.25">
      <c r="C7" s="122"/>
      <c r="D7" s="122"/>
      <c r="E7" s="122"/>
      <c r="F7" s="122"/>
      <c r="G7" s="122"/>
      <c r="H7" s="122"/>
      <c r="I7" s="122"/>
      <c r="J7" s="122"/>
      <c r="K7" s="122"/>
      <c r="L7" s="122"/>
    </row>
    <row r="8" spans="3:12" x14ac:dyDescent="0.25">
      <c r="C8" s="122"/>
      <c r="D8" s="122"/>
      <c r="E8" s="122"/>
      <c r="F8" s="122"/>
      <c r="G8" s="122"/>
      <c r="H8" s="122"/>
      <c r="I8" s="122"/>
      <c r="J8" s="122"/>
      <c r="K8" s="122"/>
      <c r="L8" s="122"/>
    </row>
    <row r="9" spans="3:12" x14ac:dyDescent="0.25">
      <c r="C9" s="122"/>
      <c r="D9" s="122"/>
      <c r="E9" s="122"/>
      <c r="F9" s="122"/>
      <c r="G9" s="122"/>
      <c r="H9" s="122"/>
      <c r="I9" s="122"/>
      <c r="J9" s="122"/>
      <c r="K9" s="122"/>
      <c r="L9" s="122"/>
    </row>
    <row r="10" spans="3:12" x14ac:dyDescent="0.25">
      <c r="C10" s="122"/>
      <c r="D10" s="122"/>
      <c r="E10" s="122"/>
      <c r="F10" s="122"/>
      <c r="G10" s="122"/>
      <c r="H10" s="122"/>
      <c r="I10" s="122"/>
      <c r="J10" s="122"/>
      <c r="K10" s="122"/>
      <c r="L10" s="122"/>
    </row>
    <row r="11" spans="3:12" x14ac:dyDescent="0.25">
      <c r="C11" s="122"/>
      <c r="D11" s="122"/>
      <c r="E11" s="122"/>
      <c r="F11" s="122"/>
      <c r="G11" s="122"/>
      <c r="H11" s="122"/>
      <c r="I11" s="122"/>
      <c r="J11" s="122"/>
      <c r="K11" s="122"/>
      <c r="L11" s="122"/>
    </row>
    <row r="12" spans="3:12" x14ac:dyDescent="0.25">
      <c r="C12" s="122"/>
      <c r="D12" s="122"/>
      <c r="E12" s="122"/>
      <c r="F12" s="122"/>
      <c r="G12" s="122"/>
      <c r="H12" s="122"/>
      <c r="I12" s="122"/>
      <c r="J12" s="122"/>
      <c r="K12" s="122"/>
      <c r="L12" s="122"/>
    </row>
    <row r="13" spans="3:12" x14ac:dyDescent="0.25">
      <c r="C13" s="122"/>
      <c r="D13" s="122"/>
      <c r="E13" s="122"/>
      <c r="F13" s="122"/>
      <c r="G13" s="122"/>
      <c r="H13" s="122"/>
      <c r="I13" s="122"/>
      <c r="J13" s="122"/>
      <c r="K13" s="122"/>
      <c r="L13" s="122"/>
    </row>
    <row r="14" spans="3:12" x14ac:dyDescent="0.25">
      <c r="C14" s="122"/>
      <c r="D14" s="122"/>
      <c r="E14" s="122"/>
      <c r="F14" s="122"/>
      <c r="G14" s="122"/>
      <c r="H14" s="122"/>
      <c r="I14" s="122"/>
      <c r="J14" s="122"/>
      <c r="K14" s="122"/>
      <c r="L14" s="122"/>
    </row>
    <row r="15" spans="3:12" x14ac:dyDescent="0.25">
      <c r="C15" s="122"/>
      <c r="D15" s="122"/>
      <c r="E15" s="122"/>
      <c r="F15" s="122"/>
      <c r="G15" s="122"/>
      <c r="H15" s="122"/>
      <c r="I15" s="122"/>
      <c r="J15" s="122"/>
      <c r="K15" s="122"/>
      <c r="L15" s="122"/>
    </row>
    <row r="16" spans="3:12" x14ac:dyDescent="0.25">
      <c r="C16" s="122"/>
      <c r="D16" s="122"/>
      <c r="E16" s="122"/>
      <c r="F16" s="122"/>
      <c r="G16" s="122"/>
      <c r="H16" s="122"/>
      <c r="I16" s="122"/>
      <c r="J16" s="122"/>
      <c r="K16" s="122"/>
      <c r="L16" s="122"/>
    </row>
    <row r="17" spans="3:12" x14ac:dyDescent="0.25">
      <c r="C17" s="122"/>
      <c r="D17" s="122"/>
      <c r="E17" s="122"/>
      <c r="F17" s="122"/>
      <c r="G17" s="122"/>
      <c r="H17" s="122"/>
      <c r="I17" s="122"/>
      <c r="J17" s="122"/>
      <c r="K17" s="122"/>
      <c r="L17" s="122"/>
    </row>
    <row r="18" spans="3:12" x14ac:dyDescent="0.25">
      <c r="C18" s="122"/>
      <c r="D18" s="122"/>
      <c r="E18" s="122"/>
      <c r="F18" s="122"/>
      <c r="G18" s="122"/>
      <c r="H18" s="122"/>
      <c r="I18" s="122"/>
      <c r="J18" s="122"/>
      <c r="K18" s="122"/>
      <c r="L18" s="122"/>
    </row>
    <row r="19" spans="3:12" x14ac:dyDescent="0.25">
      <c r="C19" s="122"/>
      <c r="D19" s="122"/>
      <c r="E19" s="122"/>
      <c r="F19" s="122"/>
      <c r="G19" s="122"/>
      <c r="H19" s="122"/>
      <c r="I19" s="122"/>
      <c r="J19" s="122"/>
      <c r="K19" s="122"/>
      <c r="L19" s="122"/>
    </row>
    <row r="20" spans="3:12" x14ac:dyDescent="0.25">
      <c r="C20" s="122"/>
      <c r="D20" s="122"/>
      <c r="E20" s="122"/>
      <c r="F20" s="122"/>
      <c r="G20" s="122"/>
      <c r="H20" s="122"/>
      <c r="I20" s="122"/>
      <c r="J20" s="122"/>
      <c r="K20" s="122"/>
      <c r="L20" s="122"/>
    </row>
    <row r="21" spans="3:12" x14ac:dyDescent="0.25">
      <c r="C21" s="122"/>
      <c r="D21" s="122"/>
      <c r="E21" s="122"/>
      <c r="F21" s="122"/>
      <c r="G21" s="122"/>
      <c r="H21" s="122"/>
      <c r="I21" s="122"/>
      <c r="J21" s="122"/>
      <c r="K21" s="122"/>
      <c r="L21" s="122"/>
    </row>
    <row r="22" spans="3:12" x14ac:dyDescent="0.25">
      <c r="C22" s="122"/>
      <c r="D22" s="122"/>
      <c r="E22" s="122"/>
      <c r="F22" s="122"/>
      <c r="G22" s="122"/>
      <c r="H22" s="122"/>
      <c r="I22" s="122"/>
      <c r="J22" s="122"/>
      <c r="K22" s="122"/>
      <c r="L22" s="122"/>
    </row>
    <row r="23" spans="3:12" x14ac:dyDescent="0.25">
      <c r="C23" s="122"/>
      <c r="D23" s="122"/>
      <c r="E23" s="122"/>
      <c r="F23" s="122"/>
      <c r="G23" s="122"/>
      <c r="H23" s="122"/>
      <c r="I23" s="122"/>
      <c r="J23" s="122"/>
      <c r="K23" s="122"/>
      <c r="L23" s="122"/>
    </row>
    <row r="24" spans="3:12" x14ac:dyDescent="0.25">
      <c r="C24" s="122"/>
      <c r="D24" s="122"/>
      <c r="E24" s="122"/>
      <c r="F24" s="122"/>
      <c r="G24" s="122"/>
      <c r="H24" s="122"/>
      <c r="I24" s="122"/>
      <c r="J24" s="122"/>
      <c r="K24" s="122"/>
      <c r="L24" s="122"/>
    </row>
    <row r="25" spans="3:12" x14ac:dyDescent="0.25">
      <c r="C25" s="122"/>
      <c r="D25" s="122"/>
      <c r="E25" s="122"/>
      <c r="F25" s="122"/>
      <c r="G25" s="122"/>
      <c r="H25" s="122"/>
      <c r="I25" s="122"/>
      <c r="J25" s="122"/>
      <c r="K25" s="122"/>
      <c r="L25" s="122"/>
    </row>
    <row r="26" spans="3:12" x14ac:dyDescent="0.25">
      <c r="C26" s="122"/>
      <c r="D26" s="122"/>
      <c r="E26" s="122"/>
      <c r="F26" s="122"/>
      <c r="G26" s="122"/>
      <c r="H26" s="122"/>
      <c r="I26" s="122"/>
      <c r="J26" s="122"/>
      <c r="K26" s="122"/>
      <c r="L26" s="122"/>
    </row>
    <row r="27" spans="3:12" x14ac:dyDescent="0.25">
      <c r="C27" s="122"/>
      <c r="D27" s="122"/>
      <c r="E27" s="122"/>
      <c r="F27" s="122"/>
      <c r="G27" s="122"/>
      <c r="H27" s="122"/>
      <c r="I27" s="122"/>
      <c r="J27" s="122"/>
      <c r="K27" s="122"/>
      <c r="L27" s="122"/>
    </row>
    <row r="28" spans="3:12" x14ac:dyDescent="0.25">
      <c r="C28" s="122"/>
      <c r="D28" s="122"/>
      <c r="E28" s="122"/>
      <c r="F28" s="122"/>
      <c r="G28" s="122"/>
      <c r="H28" s="122"/>
      <c r="I28" s="122"/>
      <c r="J28" s="122"/>
      <c r="K28" s="122"/>
      <c r="L28" s="122"/>
    </row>
    <row r="29" spans="3:12" x14ac:dyDescent="0.25">
      <c r="C29" s="122"/>
      <c r="D29" s="122"/>
      <c r="E29" s="122"/>
      <c r="F29" s="122"/>
      <c r="G29" s="122"/>
      <c r="H29" s="122"/>
      <c r="I29" s="122"/>
      <c r="J29" s="122"/>
      <c r="K29" s="122"/>
      <c r="L29" s="122"/>
    </row>
    <row r="30" spans="3:12" x14ac:dyDescent="0.25">
      <c r="C30" s="122"/>
      <c r="D30" s="122"/>
      <c r="E30" s="122"/>
      <c r="F30" s="122"/>
      <c r="G30" s="122"/>
      <c r="H30" s="122"/>
      <c r="I30" s="122"/>
      <c r="J30" s="122"/>
      <c r="K30" s="122"/>
      <c r="L30" s="122"/>
    </row>
    <row r="31" spans="3:12" x14ac:dyDescent="0.25">
      <c r="C31" s="122"/>
      <c r="D31" s="122"/>
      <c r="E31" s="122"/>
      <c r="F31" s="122"/>
      <c r="G31" s="122"/>
      <c r="H31" s="122"/>
      <c r="I31" s="122"/>
      <c r="J31" s="122"/>
      <c r="K31" s="122"/>
      <c r="L31" s="122"/>
    </row>
    <row r="32" spans="3:12" x14ac:dyDescent="0.25">
      <c r="C32" s="122"/>
      <c r="D32" s="122"/>
      <c r="E32" s="122"/>
      <c r="F32" s="122"/>
      <c r="G32" s="122"/>
      <c r="H32" s="122"/>
      <c r="I32" s="122"/>
      <c r="J32" s="122"/>
      <c r="K32" s="122"/>
      <c r="L32" s="122"/>
    </row>
    <row r="33" spans="3:12" x14ac:dyDescent="0.25">
      <c r="C33" s="122"/>
      <c r="D33" s="122"/>
      <c r="E33" s="122"/>
      <c r="F33" s="122"/>
      <c r="G33" s="122"/>
      <c r="H33" s="122"/>
      <c r="I33" s="122"/>
      <c r="J33" s="122"/>
      <c r="K33" s="122"/>
      <c r="L33" s="122"/>
    </row>
  </sheetData>
  <mergeCells count="1">
    <mergeCell ref="C2:L3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topLeftCell="A13" workbookViewId="0">
      <selection activeCell="B12" sqref="B12"/>
    </sheetView>
  </sheetViews>
  <sheetFormatPr baseColWidth="10" defaultColWidth="8.7109375" defaultRowHeight="15" x14ac:dyDescent="0.25"/>
  <cols>
    <col min="1" max="1" width="19.42578125" customWidth="1"/>
    <col min="2" max="2" width="13.85546875" customWidth="1"/>
  </cols>
  <sheetData>
    <row r="1" spans="1:2" ht="21" x14ac:dyDescent="0.35">
      <c r="A1" s="1" t="s">
        <v>22</v>
      </c>
    </row>
    <row r="3" spans="1:2" x14ac:dyDescent="0.25">
      <c r="A3" t="s">
        <v>23</v>
      </c>
      <c r="B3">
        <f>COUNTIF('Matriz Riesgos IMEBU'!R:R,"BAJO")</f>
        <v>26</v>
      </c>
    </row>
    <row r="4" spans="1:2" x14ac:dyDescent="0.25">
      <c r="A4" t="s">
        <v>24</v>
      </c>
      <c r="B4">
        <f>COUNTIF('Matriz Riesgos IMEBU'!R:R,"MODERADO")</f>
        <v>15</v>
      </c>
    </row>
    <row r="5" spans="1:2" x14ac:dyDescent="0.25">
      <c r="A5" t="s">
        <v>25</v>
      </c>
      <c r="B5">
        <f>COUNTIF('Matriz Riesgos IMEBU'!R:R,"ALTO")</f>
        <v>10</v>
      </c>
    </row>
    <row r="6" spans="1:2" x14ac:dyDescent="0.25">
      <c r="A6" t="s">
        <v>26</v>
      </c>
      <c r="B6">
        <f>COUNTIF('Matriz Riesgos IMEBU'!R:R,"EXTREMO")</f>
        <v>1</v>
      </c>
    </row>
  </sheetData>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d K 2 n X A S p 1 c G k A A A A 9 g A A A B I A H A B D b 2 5 m a W c v U G F j a 2 F n Z S 5 4 b W w g o h g A K K A U A A A A A A A A A A A A A A A A A A A A A A A A A A A A h Y 8 x D o I w G I W v Q r r T l h K N I T 9 l Y J V o Y m J c m 1 K h E Y q h x X I 3 B 4 / k F c Q o 6 u b 4 v v c N 7 9 2 v N 8 j G t g k u q r e 6 M y m K M E W B M r I r t a l S N L h j u E I Z h 6 2 Q J 1 G p Y J K N T U Z b p q h 2 7 p w Q 4 r 3 H P s Z d X x F G a U Q O x X o n a 9 U K 9 J H 1 f z n U x j p h p E I c 9 q 8 x n O F o E W P G l p g C m S E U 2 n w F N u 1 9 t j 8 Q 8 q F x Q 6 + 4 s m G + A T J H I O 8 P / A F Q S w M E F A A C A A g A d K 2 n 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S t p 1 w o i k e 4 D g A A A B E A A A A T A B w A R m 9 y b X V s Y X M v U 2 V j d G l v b j E u b S C i G A A o o B Q A A A A A A A A A A A A A A A A A A A A A A A A A A A A r T k 0 u y c z P U w i G 0 I b W A F B L A Q I t A B Q A A g A I A H S t p 1 w E q d X B p A A A A P Y A A A A S A A A A A A A A A A A A A A A A A A A A A A B D b 2 5 m a W c v U G F j a 2 F n Z S 5 4 b W x Q S w E C L Q A U A A I A C A B 0 r a d c D 8 r p q 6 Q A A A D p A A A A E w A A A A A A A A A A A A A A A A D w A A A A W 0 N v b n R l b n R f V H l w Z X N d L n h t b F B L A Q I t A B Q A A g A I A H S t p 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i f 7 o b P 6 O g R K M H W M + q a v D m A A A A A A I A A A A A A B B m A A A A A Q A A I A A A A N k y p t m o K D b h Z h k y 0 j v P P a 8 k t e m U 6 m 1 q b d r u O Q h k C 7 e B A A A A A A 6 A A A A A A g A A I A A A A C v V 8 3 N 1 9 6 5 8 8 0 x b 8 c A W U 4 2 F K m 2 V S s m g n M g b D L 1 i O B M 1 U A A A A I W J X H D + r E J r D Q y H S 9 X 9 t s 8 x u d 9 J K k e L 4 Z B l q I x y V E o 9 P Z n e a J R U / k J s 8 3 z 7 i S t C b Z 3 3 C h r r M I H I H C u E L t x U x T O C e u P o S R I G N 4 t x V 6 t t l 8 x M Q A A A A I 0 e d b L 9 H j P J K B l y m 0 e y a l 9 W K 5 q Z A I 6 q Q N d N 0 L t C u F x u f x y Z u z T y + b o 9 S Q j b o t N d n Q 6 K b M s D Q Z J s p H 9 T + Y 4 H e x E = < / D a t a M a s h u p > 
</file>

<file path=customXml/itemProps1.xml><?xml version="1.0" encoding="utf-8"?>
<ds:datastoreItem xmlns:ds="http://schemas.openxmlformats.org/officeDocument/2006/customXml" ds:itemID="{671963D2-5A88-462B-B73E-F426B5871F6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Matriz Riesgos IMEBU</vt:lpstr>
      <vt:lpstr>Instructivo</vt:lpstr>
      <vt:lpstr>Probabilidad de Impacto</vt:lpstr>
      <vt:lpstr>Tablero de Control General</vt:lpstr>
      <vt:lpstr>'Matriz Riesgos IMEBU'!Área_de_impresión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Alemán</dc:creator>
  <cp:lastModifiedBy>Betsimary Porras Vasquez</cp:lastModifiedBy>
  <cp:lastPrinted>2026-07-31T20:31:00Z</cp:lastPrinted>
  <dcterms:created xsi:type="dcterms:W3CDTF">2026-05-07T16:00:59Z</dcterms:created>
  <dcterms:modified xsi:type="dcterms:W3CDTF">2026-07-31T21:30:13Z</dcterms:modified>
</cp:coreProperties>
</file>